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yle\Dropbox\PC (4)\Downloads\"/>
    </mc:Choice>
  </mc:AlternateContent>
  <xr:revisionPtr revIDLastSave="0" documentId="13_ncr:1_{76BB6271-6732-449D-9670-BDCFE6332A71}" xr6:coauthVersionLast="47" xr6:coauthVersionMax="47" xr10:uidLastSave="{00000000-0000-0000-0000-000000000000}"/>
  <bookViews>
    <workbookView xWindow="-120" yWindow="-120" windowWidth="51840" windowHeight="21120" tabRatio="758" xr2:uid="{00000000-000D-0000-FFFF-FFFF00000000}"/>
  </bookViews>
  <sheets>
    <sheet name="Construction Budget" sheetId="1" r:id="rId1"/>
    <sheet name="Rents and Expenses" sheetId="4" r:id="rId2"/>
    <sheet name="Sources of Funds" sheetId="6" state="hidden" r:id="rId3"/>
    <sheet name="Tax &amp; Appreciation Benefits" sheetId="3" state="hidden" r:id="rId4"/>
  </sheets>
  <definedNames>
    <definedName name="_xlnm.Print_Area" localSheetId="0">'Construction Budget'!$B$9:$K$52</definedName>
    <definedName name="_xlnm.Print_Area" localSheetId="1">'Rents and Expenses'!$B$2:$O$247</definedName>
    <definedName name="_xlnm.Print_Area" localSheetId="2">'Sources of Funds'!$A$1:$M$59</definedName>
    <definedName name="Print_Area_MI">#REF!</definedName>
    <definedName name="_xlnm.Print_Titles" localSheetId="1">'Rents and Expenses'!$B:$D</definedName>
    <definedName name="solver_lin" localSheetId="1" hidden="1">0</definedName>
    <definedName name="solver_num" localSheetId="1" hidden="1">0</definedName>
    <definedName name="solver_opt" localSheetId="1" hidden="1">'Rents and Expenses'!$E$259</definedName>
    <definedName name="solver_typ" localSheetId="1" hidden="1">3</definedName>
    <definedName name="solver_val" localSheetId="1" hidden="1">0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3" i="1" l="1"/>
  <c r="C39" i="1"/>
  <c r="F60" i="4"/>
  <c r="F42" i="4"/>
  <c r="F31" i="4"/>
  <c r="F30" i="4"/>
  <c r="F29" i="4"/>
  <c r="F8" i="4"/>
  <c r="F9" i="4"/>
  <c r="F10" i="4"/>
  <c r="F11" i="4"/>
  <c r="F12" i="4"/>
  <c r="F13" i="4"/>
  <c r="F14" i="4"/>
  <c r="F15" i="4"/>
  <c r="F16" i="4"/>
  <c r="F17" i="4"/>
  <c r="F7" i="4"/>
  <c r="F23" i="4"/>
  <c r="F24" i="4"/>
  <c r="F22" i="4"/>
  <c r="D18" i="4"/>
  <c r="F50" i="4" s="1"/>
  <c r="C52" i="1"/>
  <c r="H52" i="1" s="1"/>
  <c r="E37" i="1"/>
  <c r="H37" i="1"/>
  <c r="I37" i="1"/>
  <c r="J37" i="1"/>
  <c r="E36" i="1"/>
  <c r="H36" i="1"/>
  <c r="I36" i="1"/>
  <c r="J36" i="1"/>
  <c r="E35" i="1"/>
  <c r="H35" i="1"/>
  <c r="I35" i="1"/>
  <c r="J35" i="1"/>
  <c r="E34" i="1"/>
  <c r="H34" i="1"/>
  <c r="I34" i="1"/>
  <c r="J34" i="1"/>
  <c r="E33" i="1"/>
  <c r="H33" i="1"/>
  <c r="I33" i="1"/>
  <c r="J33" i="1"/>
  <c r="L37" i="4"/>
  <c r="J125" i="4"/>
  <c r="K125" i="4"/>
  <c r="L125" i="4"/>
  <c r="E120" i="4"/>
  <c r="E255" i="4" s="1"/>
  <c r="J21" i="1"/>
  <c r="J27" i="1"/>
  <c r="J43" i="1"/>
  <c r="J44" i="1"/>
  <c r="J46" i="1"/>
  <c r="J49" i="1"/>
  <c r="J20" i="1"/>
  <c r="J26" i="1"/>
  <c r="J29" i="1"/>
  <c r="J30" i="1"/>
  <c r="J31" i="1"/>
  <c r="J32" i="1"/>
  <c r="J47" i="1"/>
  <c r="J50" i="1"/>
  <c r="J51" i="1"/>
  <c r="J52" i="1"/>
  <c r="E20" i="1"/>
  <c r="E21" i="1"/>
  <c r="E26" i="1"/>
  <c r="E27" i="1"/>
  <c r="E29" i="1"/>
  <c r="E30" i="1"/>
  <c r="E31" i="1"/>
  <c r="E32" i="1"/>
  <c r="E43" i="1"/>
  <c r="E44" i="1"/>
  <c r="E46" i="1"/>
  <c r="E47" i="1"/>
  <c r="E49" i="1"/>
  <c r="E50" i="1"/>
  <c r="E52" i="1"/>
  <c r="H51" i="1"/>
  <c r="I51" i="1"/>
  <c r="I29" i="1"/>
  <c r="H29" i="1"/>
  <c r="I20" i="1"/>
  <c r="I21" i="1"/>
  <c r="I26" i="1"/>
  <c r="I27" i="1"/>
  <c r="I30" i="1"/>
  <c r="I31" i="1"/>
  <c r="I32" i="1"/>
  <c r="I43" i="1"/>
  <c r="I44" i="1"/>
  <c r="I46" i="1"/>
  <c r="I47" i="1"/>
  <c r="I49" i="1"/>
  <c r="I50" i="1"/>
  <c r="I52" i="1"/>
  <c r="H26" i="1"/>
  <c r="H32" i="1"/>
  <c r="H44" i="1"/>
  <c r="H46" i="1"/>
  <c r="H47" i="1"/>
  <c r="H43" i="1"/>
  <c r="H20" i="1"/>
  <c r="H30" i="1"/>
  <c r="H49" i="1"/>
  <c r="H50" i="1"/>
  <c r="G22" i="1"/>
  <c r="G15" i="1"/>
  <c r="G48" i="1"/>
  <c r="D212" i="4"/>
  <c r="D213" i="4" s="1"/>
  <c r="D211" i="4"/>
  <c r="D214" i="4" s="1"/>
  <c r="E215" i="4" s="1"/>
  <c r="D210" i="4"/>
  <c r="D197" i="4"/>
  <c r="D200" i="4" s="1"/>
  <c r="E201" i="4" s="1"/>
  <c r="D198" i="4"/>
  <c r="D199" i="4" s="1"/>
  <c r="D196" i="4"/>
  <c r="E71" i="4"/>
  <c r="F71" i="4" s="1"/>
  <c r="G71" i="4" s="1"/>
  <c r="H71" i="4" s="1"/>
  <c r="I71" i="4" s="1"/>
  <c r="J71" i="4" s="1"/>
  <c r="K71" i="4" s="1"/>
  <c r="L71" i="4" s="1"/>
  <c r="E84" i="4"/>
  <c r="E85" i="4"/>
  <c r="E86" i="4"/>
  <c r="E87" i="4"/>
  <c r="E88" i="4"/>
  <c r="E89" i="4"/>
  <c r="F89" i="4" s="1"/>
  <c r="G89" i="4" s="1"/>
  <c r="H89" i="4" s="1"/>
  <c r="I89" i="4" s="1"/>
  <c r="J89" i="4" s="1"/>
  <c r="K89" i="4" s="1"/>
  <c r="L89" i="4" s="1"/>
  <c r="E90" i="4"/>
  <c r="E91" i="4"/>
  <c r="E94" i="4"/>
  <c r="E141" i="4"/>
  <c r="D165" i="4"/>
  <c r="D163" i="4"/>
  <c r="D164" i="4"/>
  <c r="E166" i="4" s="1"/>
  <c r="D176" i="4"/>
  <c r="D175" i="4"/>
  <c r="E177" i="4" s="1"/>
  <c r="D174" i="4"/>
  <c r="E208" i="4"/>
  <c r="E161" i="4" s="1"/>
  <c r="E191" i="4" s="1"/>
  <c r="E186" i="4"/>
  <c r="D226" i="4"/>
  <c r="D234" i="4" s="1"/>
  <c r="D227" i="4" s="1"/>
  <c r="D224" i="4"/>
  <c r="D225" i="4"/>
  <c r="D240" i="4"/>
  <c r="E243" i="4" s="1"/>
  <c r="D153" i="4"/>
  <c r="E155" i="4" s="1"/>
  <c r="E97" i="4" s="1"/>
  <c r="D152" i="4"/>
  <c r="D238" i="4"/>
  <c r="E125" i="4"/>
  <c r="F67" i="4"/>
  <c r="F261" i="4" s="1"/>
  <c r="F150" i="4"/>
  <c r="G150" i="4" s="1"/>
  <c r="G186" i="4" s="1"/>
  <c r="F125" i="4"/>
  <c r="G125" i="4"/>
  <c r="H125" i="4"/>
  <c r="I125" i="4"/>
  <c r="M125" i="4"/>
  <c r="N125" i="4"/>
  <c r="O125" i="4"/>
  <c r="P125" i="4"/>
  <c r="Q125" i="4"/>
  <c r="R125" i="4"/>
  <c r="E146" i="4"/>
  <c r="D190" i="4"/>
  <c r="E190" i="4" s="1"/>
  <c r="F190" i="4" s="1"/>
  <c r="G190" i="4" s="1"/>
  <c r="H190" i="4" s="1"/>
  <c r="I190" i="4" s="1"/>
  <c r="J190" i="4" s="1"/>
  <c r="K190" i="4" s="1"/>
  <c r="L190" i="4" s="1"/>
  <c r="M190" i="4" s="1"/>
  <c r="N190" i="4" s="1"/>
  <c r="O190" i="4" s="1"/>
  <c r="P190" i="4" s="1"/>
  <c r="Q190" i="4" s="1"/>
  <c r="R190" i="4" s="1"/>
  <c r="S190" i="4" s="1"/>
  <c r="T190" i="4" s="1"/>
  <c r="U190" i="4" s="1"/>
  <c r="V190" i="4" s="1"/>
  <c r="W190" i="4" s="1"/>
  <c r="X190" i="4" s="1"/>
  <c r="Y190" i="4" s="1"/>
  <c r="Z190" i="4" s="1"/>
  <c r="AA190" i="4" s="1"/>
  <c r="AB190" i="4" s="1"/>
  <c r="AC190" i="4" s="1"/>
  <c r="AD190" i="4" s="1"/>
  <c r="AE190" i="4" s="1"/>
  <c r="AF190" i="4" s="1"/>
  <c r="AG190" i="4" s="1"/>
  <c r="AH190" i="4" s="1"/>
  <c r="AI190" i="4" s="1"/>
  <c r="AJ190" i="4" s="1"/>
  <c r="AK190" i="4" s="1"/>
  <c r="AL190" i="4" s="1"/>
  <c r="AM190" i="4" s="1"/>
  <c r="AN190" i="4" s="1"/>
  <c r="AO190" i="4" s="1"/>
  <c r="AP190" i="4" s="1"/>
  <c r="AQ190" i="4" s="1"/>
  <c r="D185" i="4"/>
  <c r="E185" i="4" s="1"/>
  <c r="F185" i="4" s="1"/>
  <c r="G185" i="4" s="1"/>
  <c r="H185" i="4" s="1"/>
  <c r="I185" i="4" s="1"/>
  <c r="J185" i="4" s="1"/>
  <c r="K185" i="4" s="1"/>
  <c r="L185" i="4" s="1"/>
  <c r="E37" i="4"/>
  <c r="D239" i="4"/>
  <c r="D191" i="4"/>
  <c r="D186" i="4"/>
  <c r="E259" i="4"/>
  <c r="AQ125" i="4"/>
  <c r="AP125" i="4"/>
  <c r="AO125" i="4"/>
  <c r="AN125" i="4"/>
  <c r="AM125" i="4"/>
  <c r="AL125" i="4"/>
  <c r="AK125" i="4"/>
  <c r="AJ125" i="4"/>
  <c r="AI125" i="4"/>
  <c r="AH125" i="4"/>
  <c r="AG125" i="4"/>
  <c r="AF125" i="4"/>
  <c r="AE125" i="4"/>
  <c r="E261" i="4"/>
  <c r="AD125" i="4"/>
  <c r="AC125" i="4"/>
  <c r="AB125" i="4"/>
  <c r="AA125" i="4"/>
  <c r="Z125" i="4"/>
  <c r="Y125" i="4"/>
  <c r="X125" i="4"/>
  <c r="W125" i="4"/>
  <c r="V125" i="4"/>
  <c r="U125" i="4"/>
  <c r="T125" i="4"/>
  <c r="S125" i="4"/>
  <c r="E263" i="4"/>
  <c r="E145" i="4"/>
  <c r="J20" i="6" s="1"/>
  <c r="E147" i="4"/>
  <c r="E9" i="3"/>
  <c r="E11" i="3"/>
  <c r="E12" i="3"/>
  <c r="E18" i="3"/>
  <c r="C44" i="3"/>
  <c r="C38" i="6"/>
  <c r="C24" i="3"/>
  <c r="C35" i="3"/>
  <c r="C34" i="3"/>
  <c r="G25" i="6"/>
  <c r="E32" i="6" s="1"/>
  <c r="E1" i="6"/>
  <c r="E29" i="6"/>
  <c r="G26" i="6" s="1"/>
  <c r="C50" i="6"/>
  <c r="J21" i="6"/>
  <c r="C49" i="3"/>
  <c r="F50" i="3" s="1"/>
  <c r="C51" i="3"/>
  <c r="C57" i="3"/>
  <c r="C58" i="3"/>
  <c r="F57" i="3"/>
  <c r="C2" i="3"/>
  <c r="D9" i="3"/>
  <c r="C9" i="3"/>
  <c r="D14" i="3"/>
  <c r="D15" i="3"/>
  <c r="D11" i="3"/>
  <c r="D12" i="3"/>
  <c r="D18" i="3"/>
  <c r="C14" i="3"/>
  <c r="C15" i="3"/>
  <c r="C11" i="3"/>
  <c r="C12" i="3"/>
  <c r="C18" i="3"/>
  <c r="F54" i="4" l="1"/>
  <c r="E61" i="4"/>
  <c r="E62" i="4" s="1"/>
  <c r="F62" i="4" s="1"/>
  <c r="F56" i="4"/>
  <c r="F55" i="4"/>
  <c r="F53" i="4"/>
  <c r="F48" i="4"/>
  <c r="F52" i="4"/>
  <c r="F94" i="4"/>
  <c r="G94" i="4" s="1"/>
  <c r="H94" i="4" s="1"/>
  <c r="I94" i="4" s="1"/>
  <c r="J94" i="4" s="1"/>
  <c r="K94" i="4" s="1"/>
  <c r="L94" i="4" s="1"/>
  <c r="M94" i="4" s="1"/>
  <c r="N94" i="4" s="1"/>
  <c r="O94" i="4" s="1"/>
  <c r="P94" i="4" s="1"/>
  <c r="Q94" i="4" s="1"/>
  <c r="R94" i="4" s="1"/>
  <c r="S94" i="4" s="1"/>
  <c r="T94" i="4" s="1"/>
  <c r="U94" i="4" s="1"/>
  <c r="V94" i="4" s="1"/>
  <c r="W94" i="4" s="1"/>
  <c r="X94" i="4" s="1"/>
  <c r="Y94" i="4" s="1"/>
  <c r="Z94" i="4" s="1"/>
  <c r="AA94" i="4" s="1"/>
  <c r="AB94" i="4" s="1"/>
  <c r="AC94" i="4" s="1"/>
  <c r="AD94" i="4" s="1"/>
  <c r="AE94" i="4" s="1"/>
  <c r="AF94" i="4" s="1"/>
  <c r="AG94" i="4" s="1"/>
  <c r="AH94" i="4" s="1"/>
  <c r="AI94" i="4" s="1"/>
  <c r="AJ94" i="4" s="1"/>
  <c r="AK94" i="4" s="1"/>
  <c r="AL94" i="4" s="1"/>
  <c r="AM94" i="4" s="1"/>
  <c r="AN94" i="4" s="1"/>
  <c r="AO94" i="4" s="1"/>
  <c r="AP94" i="4" s="1"/>
  <c r="AQ94" i="4" s="1"/>
  <c r="F84" i="4"/>
  <c r="G84" i="4" s="1"/>
  <c r="H84" i="4" s="1"/>
  <c r="I84" i="4" s="1"/>
  <c r="J84" i="4" s="1"/>
  <c r="F59" i="4"/>
  <c r="F51" i="4"/>
  <c r="F58" i="4"/>
  <c r="F57" i="4"/>
  <c r="F49" i="4"/>
  <c r="F32" i="4"/>
  <c r="F43" i="4" s="1"/>
  <c r="F18" i="4"/>
  <c r="F40" i="4" s="1"/>
  <c r="F25" i="4"/>
  <c r="F41" i="4" s="1"/>
  <c r="F259" i="4"/>
  <c r="F88" i="4"/>
  <c r="G88" i="4" s="1"/>
  <c r="H88" i="4" s="1"/>
  <c r="I88" i="4" s="1"/>
  <c r="J88" i="4" s="1"/>
  <c r="K88" i="4" s="1"/>
  <c r="L88" i="4" s="1"/>
  <c r="M88" i="4" s="1"/>
  <c r="N88" i="4" s="1"/>
  <c r="O88" i="4" s="1"/>
  <c r="P88" i="4" s="1"/>
  <c r="Q88" i="4" s="1"/>
  <c r="R88" i="4" s="1"/>
  <c r="S88" i="4" s="1"/>
  <c r="T88" i="4" s="1"/>
  <c r="U88" i="4" s="1"/>
  <c r="V88" i="4" s="1"/>
  <c r="W88" i="4" s="1"/>
  <c r="X88" i="4" s="1"/>
  <c r="Y88" i="4" s="1"/>
  <c r="Z88" i="4" s="1"/>
  <c r="AA88" i="4" s="1"/>
  <c r="AB88" i="4" s="1"/>
  <c r="AC88" i="4" s="1"/>
  <c r="AD88" i="4" s="1"/>
  <c r="AE88" i="4" s="1"/>
  <c r="AF88" i="4" s="1"/>
  <c r="AG88" i="4" s="1"/>
  <c r="AH88" i="4" s="1"/>
  <c r="AI88" i="4" s="1"/>
  <c r="AJ88" i="4" s="1"/>
  <c r="AK88" i="4" s="1"/>
  <c r="AL88" i="4" s="1"/>
  <c r="AM88" i="4" s="1"/>
  <c r="AN88" i="4" s="1"/>
  <c r="AO88" i="4" s="1"/>
  <c r="AP88" i="4" s="1"/>
  <c r="AQ88" i="4" s="1"/>
  <c r="E202" i="4"/>
  <c r="E203" i="4" s="1"/>
  <c r="E204" i="4" s="1"/>
  <c r="E178" i="4"/>
  <c r="E179" i="4" s="1"/>
  <c r="E180" i="4" s="1"/>
  <c r="E216" i="4"/>
  <c r="E217" i="4" s="1"/>
  <c r="E218" i="4" s="1"/>
  <c r="F215" i="4" s="1"/>
  <c r="F90" i="4"/>
  <c r="G90" i="4" s="1"/>
  <c r="H90" i="4" s="1"/>
  <c r="I90" i="4" s="1"/>
  <c r="J90" i="4" s="1"/>
  <c r="K90" i="4" s="1"/>
  <c r="L90" i="4" s="1"/>
  <c r="M90" i="4" s="1"/>
  <c r="N90" i="4" s="1"/>
  <c r="O90" i="4" s="1"/>
  <c r="P90" i="4" s="1"/>
  <c r="Q90" i="4" s="1"/>
  <c r="R90" i="4" s="1"/>
  <c r="S90" i="4" s="1"/>
  <c r="T90" i="4" s="1"/>
  <c r="U90" i="4" s="1"/>
  <c r="V90" i="4" s="1"/>
  <c r="W90" i="4" s="1"/>
  <c r="X90" i="4" s="1"/>
  <c r="Y90" i="4" s="1"/>
  <c r="Z90" i="4" s="1"/>
  <c r="AA90" i="4" s="1"/>
  <c r="AB90" i="4" s="1"/>
  <c r="AC90" i="4" s="1"/>
  <c r="AD90" i="4" s="1"/>
  <c r="AE90" i="4" s="1"/>
  <c r="AF90" i="4" s="1"/>
  <c r="AG90" i="4" s="1"/>
  <c r="AH90" i="4" s="1"/>
  <c r="AI90" i="4" s="1"/>
  <c r="AJ90" i="4" s="1"/>
  <c r="AK90" i="4" s="1"/>
  <c r="AL90" i="4" s="1"/>
  <c r="AM90" i="4" s="1"/>
  <c r="AN90" i="4" s="1"/>
  <c r="AO90" i="4" s="1"/>
  <c r="AP90" i="4" s="1"/>
  <c r="AQ90" i="4" s="1"/>
  <c r="F86" i="4"/>
  <c r="G86" i="4" s="1"/>
  <c r="H86" i="4" s="1"/>
  <c r="I86" i="4" s="1"/>
  <c r="J86" i="4" s="1"/>
  <c r="K86" i="4" s="1"/>
  <c r="L86" i="4" s="1"/>
  <c r="M86" i="4" s="1"/>
  <c r="N86" i="4" s="1"/>
  <c r="O86" i="4" s="1"/>
  <c r="P86" i="4" s="1"/>
  <c r="Q86" i="4" s="1"/>
  <c r="R86" i="4" s="1"/>
  <c r="S86" i="4" s="1"/>
  <c r="T86" i="4" s="1"/>
  <c r="U86" i="4" s="1"/>
  <c r="V86" i="4" s="1"/>
  <c r="W86" i="4" s="1"/>
  <c r="X86" i="4" s="1"/>
  <c r="Y86" i="4" s="1"/>
  <c r="Z86" i="4" s="1"/>
  <c r="AA86" i="4" s="1"/>
  <c r="AB86" i="4" s="1"/>
  <c r="AC86" i="4" s="1"/>
  <c r="AD86" i="4" s="1"/>
  <c r="AE86" i="4" s="1"/>
  <c r="AF86" i="4" s="1"/>
  <c r="AG86" i="4" s="1"/>
  <c r="AH86" i="4" s="1"/>
  <c r="AI86" i="4" s="1"/>
  <c r="AJ86" i="4" s="1"/>
  <c r="AK86" i="4" s="1"/>
  <c r="AL86" i="4" s="1"/>
  <c r="AM86" i="4" s="1"/>
  <c r="AN86" i="4" s="1"/>
  <c r="AO86" i="4" s="1"/>
  <c r="AP86" i="4" s="1"/>
  <c r="AQ86" i="4" s="1"/>
  <c r="E241" i="4"/>
  <c r="F91" i="4"/>
  <c r="G91" i="4" s="1"/>
  <c r="H91" i="4" s="1"/>
  <c r="I91" i="4" s="1"/>
  <c r="J91" i="4" s="1"/>
  <c r="K91" i="4" s="1"/>
  <c r="L91" i="4" s="1"/>
  <c r="M91" i="4" s="1"/>
  <c r="N91" i="4" s="1"/>
  <c r="O91" i="4" s="1"/>
  <c r="P91" i="4" s="1"/>
  <c r="Q91" i="4" s="1"/>
  <c r="R91" i="4" s="1"/>
  <c r="S91" i="4" s="1"/>
  <c r="T91" i="4" s="1"/>
  <c r="U91" i="4" s="1"/>
  <c r="V91" i="4" s="1"/>
  <c r="W91" i="4" s="1"/>
  <c r="X91" i="4" s="1"/>
  <c r="Y91" i="4" s="1"/>
  <c r="Z91" i="4" s="1"/>
  <c r="AA91" i="4" s="1"/>
  <c r="AB91" i="4" s="1"/>
  <c r="AC91" i="4" s="1"/>
  <c r="AD91" i="4" s="1"/>
  <c r="AE91" i="4" s="1"/>
  <c r="AF91" i="4" s="1"/>
  <c r="AG91" i="4" s="1"/>
  <c r="AH91" i="4" s="1"/>
  <c r="AI91" i="4" s="1"/>
  <c r="AJ91" i="4" s="1"/>
  <c r="AK91" i="4" s="1"/>
  <c r="AL91" i="4" s="1"/>
  <c r="AM91" i="4" s="1"/>
  <c r="AN91" i="4" s="1"/>
  <c r="AO91" i="4" s="1"/>
  <c r="AP91" i="4" s="1"/>
  <c r="AQ91" i="4" s="1"/>
  <c r="F87" i="4"/>
  <c r="G87" i="4" s="1"/>
  <c r="H87" i="4" s="1"/>
  <c r="I87" i="4" s="1"/>
  <c r="J87" i="4" s="1"/>
  <c r="K87" i="4" s="1"/>
  <c r="L87" i="4" s="1"/>
  <c r="M87" i="4" s="1"/>
  <c r="N87" i="4" s="1"/>
  <c r="O87" i="4" s="1"/>
  <c r="P87" i="4" s="1"/>
  <c r="Q87" i="4" s="1"/>
  <c r="R87" i="4" s="1"/>
  <c r="S87" i="4" s="1"/>
  <c r="T87" i="4" s="1"/>
  <c r="U87" i="4" s="1"/>
  <c r="V87" i="4" s="1"/>
  <c r="W87" i="4" s="1"/>
  <c r="X87" i="4" s="1"/>
  <c r="Y87" i="4" s="1"/>
  <c r="Z87" i="4" s="1"/>
  <c r="AA87" i="4" s="1"/>
  <c r="AB87" i="4" s="1"/>
  <c r="AC87" i="4" s="1"/>
  <c r="AD87" i="4" s="1"/>
  <c r="AE87" i="4" s="1"/>
  <c r="AF87" i="4" s="1"/>
  <c r="AG87" i="4" s="1"/>
  <c r="AH87" i="4" s="1"/>
  <c r="AI87" i="4" s="1"/>
  <c r="AJ87" i="4" s="1"/>
  <c r="AK87" i="4" s="1"/>
  <c r="AL87" i="4" s="1"/>
  <c r="AM87" i="4" s="1"/>
  <c r="AN87" i="4" s="1"/>
  <c r="AO87" i="4" s="1"/>
  <c r="AP87" i="4" s="1"/>
  <c r="AQ87" i="4" s="1"/>
  <c r="C16" i="3"/>
  <c r="D16" i="3"/>
  <c r="E99" i="4"/>
  <c r="E109" i="4"/>
  <c r="C50" i="3"/>
  <c r="F51" i="3" s="1"/>
  <c r="D228" i="4"/>
  <c r="E229" i="4" s="1"/>
  <c r="E101" i="4" s="1"/>
  <c r="E230" i="4"/>
  <c r="F208" i="4"/>
  <c r="F161" i="4" s="1"/>
  <c r="F191" i="4" s="1"/>
  <c r="F186" i="4"/>
  <c r="K84" i="4"/>
  <c r="M185" i="4"/>
  <c r="N185" i="4" s="1"/>
  <c r="O185" i="4" s="1"/>
  <c r="P185" i="4" s="1"/>
  <c r="Q185" i="4" s="1"/>
  <c r="R185" i="4" s="1"/>
  <c r="S185" i="4" s="1"/>
  <c r="T185" i="4" s="1"/>
  <c r="U185" i="4" s="1"/>
  <c r="V185" i="4" s="1"/>
  <c r="W185" i="4" s="1"/>
  <c r="X185" i="4" s="1"/>
  <c r="Y185" i="4" s="1"/>
  <c r="Z185" i="4" s="1"/>
  <c r="AA185" i="4" s="1"/>
  <c r="AB185" i="4" s="1"/>
  <c r="AC185" i="4" s="1"/>
  <c r="AD185" i="4" s="1"/>
  <c r="AE185" i="4" s="1"/>
  <c r="AF185" i="4" s="1"/>
  <c r="AG185" i="4" s="1"/>
  <c r="AH185" i="4" s="1"/>
  <c r="AI185" i="4" s="1"/>
  <c r="AJ185" i="4" s="1"/>
  <c r="AK185" i="4" s="1"/>
  <c r="AL185" i="4" s="1"/>
  <c r="AM185" i="4" s="1"/>
  <c r="AN185" i="4" s="1"/>
  <c r="AO185" i="4" s="1"/>
  <c r="AP185" i="4" s="1"/>
  <c r="AQ185" i="4" s="1"/>
  <c r="M89" i="4"/>
  <c r="N89" i="4" s="1"/>
  <c r="O89" i="4" s="1"/>
  <c r="P89" i="4" s="1"/>
  <c r="Q89" i="4" s="1"/>
  <c r="R89" i="4" s="1"/>
  <c r="S89" i="4" s="1"/>
  <c r="T89" i="4" s="1"/>
  <c r="U89" i="4" s="1"/>
  <c r="V89" i="4" s="1"/>
  <c r="W89" i="4" s="1"/>
  <c r="X89" i="4" s="1"/>
  <c r="Y89" i="4" s="1"/>
  <c r="Z89" i="4" s="1"/>
  <c r="AA89" i="4" s="1"/>
  <c r="AB89" i="4" s="1"/>
  <c r="AC89" i="4" s="1"/>
  <c r="AD89" i="4" s="1"/>
  <c r="AE89" i="4" s="1"/>
  <c r="AF89" i="4" s="1"/>
  <c r="AG89" i="4" s="1"/>
  <c r="AH89" i="4" s="1"/>
  <c r="AI89" i="4" s="1"/>
  <c r="AJ89" i="4" s="1"/>
  <c r="AK89" i="4" s="1"/>
  <c r="AL89" i="4" s="1"/>
  <c r="AM89" i="4" s="1"/>
  <c r="AN89" i="4" s="1"/>
  <c r="AO89" i="4" s="1"/>
  <c r="AP89" i="4" s="1"/>
  <c r="AQ89" i="4" s="1"/>
  <c r="M71" i="4"/>
  <c r="N71" i="4" s="1"/>
  <c r="O71" i="4" s="1"/>
  <c r="P71" i="4" s="1"/>
  <c r="Q71" i="4" s="1"/>
  <c r="R71" i="4" s="1"/>
  <c r="S71" i="4" s="1"/>
  <c r="T71" i="4" s="1"/>
  <c r="U71" i="4" s="1"/>
  <c r="V71" i="4" s="1"/>
  <c r="W71" i="4" s="1"/>
  <c r="X71" i="4" s="1"/>
  <c r="Y71" i="4" s="1"/>
  <c r="Z71" i="4" s="1"/>
  <c r="AA71" i="4" s="1"/>
  <c r="AB71" i="4" s="1"/>
  <c r="AC71" i="4" s="1"/>
  <c r="AD71" i="4" s="1"/>
  <c r="AE71" i="4" s="1"/>
  <c r="AF71" i="4" s="1"/>
  <c r="AG71" i="4" s="1"/>
  <c r="AH71" i="4" s="1"/>
  <c r="AI71" i="4" s="1"/>
  <c r="AJ71" i="4" s="1"/>
  <c r="AK71" i="4" s="1"/>
  <c r="AL71" i="4" s="1"/>
  <c r="AM71" i="4" s="1"/>
  <c r="AN71" i="4" s="1"/>
  <c r="AO71" i="4" s="1"/>
  <c r="AP71" i="4" s="1"/>
  <c r="AQ71" i="4" s="1"/>
  <c r="G208" i="4"/>
  <c r="G161" i="4" s="1"/>
  <c r="G191" i="4" s="1"/>
  <c r="G99" i="4" s="1"/>
  <c r="E76" i="4"/>
  <c r="H150" i="4"/>
  <c r="I150" i="4" s="1"/>
  <c r="I208" i="4" s="1"/>
  <c r="E33" i="6"/>
  <c r="E167" i="4"/>
  <c r="E168" i="4" s="1"/>
  <c r="E169" i="4" s="1"/>
  <c r="C39" i="3"/>
  <c r="C54" i="6"/>
  <c r="C56" i="3"/>
  <c r="F85" i="4"/>
  <c r="E92" i="4"/>
  <c r="D154" i="4"/>
  <c r="C47" i="6"/>
  <c r="F120" i="4"/>
  <c r="F255" i="4" s="1"/>
  <c r="F263" i="4"/>
  <c r="F141" i="4"/>
  <c r="G67" i="4"/>
  <c r="E98" i="4"/>
  <c r="E6" i="3"/>
  <c r="E100" i="4"/>
  <c r="C29" i="3"/>
  <c r="C31" i="3" s="1"/>
  <c r="C33" i="3" s="1"/>
  <c r="E93" i="4" l="1"/>
  <c r="F61" i="4"/>
  <c r="F44" i="4"/>
  <c r="H208" i="4"/>
  <c r="F202" i="4"/>
  <c r="F201" i="4"/>
  <c r="E70" i="4"/>
  <c r="F70" i="4" s="1"/>
  <c r="E205" i="4"/>
  <c r="E206" i="4" s="1"/>
  <c r="E231" i="4"/>
  <c r="E232" i="4" s="1"/>
  <c r="E233" i="4" s="1"/>
  <c r="E234" i="4" s="1"/>
  <c r="F229" i="4" s="1"/>
  <c r="F99" i="4"/>
  <c r="H186" i="4"/>
  <c r="E75" i="4"/>
  <c r="F75" i="4" s="1"/>
  <c r="G75" i="4" s="1"/>
  <c r="H75" i="4" s="1"/>
  <c r="I75" i="4" s="1"/>
  <c r="J75" i="4" s="1"/>
  <c r="E219" i="4"/>
  <c r="E220" i="4" s="1"/>
  <c r="I186" i="4"/>
  <c r="J150" i="4"/>
  <c r="F216" i="4"/>
  <c r="F217" i="4" s="1"/>
  <c r="L84" i="4"/>
  <c r="F178" i="4"/>
  <c r="F177" i="4"/>
  <c r="G85" i="4"/>
  <c r="F92" i="4"/>
  <c r="F76" i="4"/>
  <c r="G141" i="4"/>
  <c r="G261" i="4"/>
  <c r="G259" i="4"/>
  <c r="G263" i="4"/>
  <c r="G120" i="4"/>
  <c r="G255" i="4" s="1"/>
  <c r="H67" i="4"/>
  <c r="F167" i="4"/>
  <c r="F166" i="4"/>
  <c r="E7" i="3"/>
  <c r="E156" i="4"/>
  <c r="E157" i="4" s="1"/>
  <c r="D6" i="3"/>
  <c r="C6" i="3"/>
  <c r="E8" i="3"/>
  <c r="E139" i="4"/>
  <c r="C36" i="3"/>
  <c r="C8" i="3"/>
  <c r="C59" i="3"/>
  <c r="C60" i="3" s="1"/>
  <c r="F52" i="3" s="1"/>
  <c r="F53" i="3" s="1"/>
  <c r="F56" i="3" s="1"/>
  <c r="F58" i="3" s="1"/>
  <c r="C52" i="3" s="1"/>
  <c r="D8" i="3"/>
  <c r="C40" i="3"/>
  <c r="C41" i="3" s="1"/>
  <c r="H161" i="4"/>
  <c r="H191" i="4" s="1"/>
  <c r="I161" i="4"/>
  <c r="I191" i="4" s="1"/>
  <c r="F93" i="4" l="1"/>
  <c r="E123" i="4"/>
  <c r="I99" i="4"/>
  <c r="F203" i="4"/>
  <c r="F204" i="4" s="1"/>
  <c r="F100" i="4"/>
  <c r="E77" i="4"/>
  <c r="E78" i="4" s="1"/>
  <c r="E79" i="4" s="1"/>
  <c r="E72" i="4"/>
  <c r="E73" i="4" s="1"/>
  <c r="F230" i="4"/>
  <c r="F231" i="4" s="1"/>
  <c r="F232" i="4" s="1"/>
  <c r="F233" i="4" s="1"/>
  <c r="F234" i="4" s="1"/>
  <c r="H99" i="4"/>
  <c r="E10" i="3"/>
  <c r="E13" i="3" s="1"/>
  <c r="E17" i="3" s="1"/>
  <c r="E19" i="3" s="1"/>
  <c r="C21" i="3" s="1"/>
  <c r="I140" i="4" s="1"/>
  <c r="F218" i="4"/>
  <c r="G215" i="4" s="1"/>
  <c r="M84" i="4"/>
  <c r="N84" i="4" s="1"/>
  <c r="J208" i="4"/>
  <c r="K150" i="4"/>
  <c r="J186" i="4"/>
  <c r="K75" i="4"/>
  <c r="F72" i="4"/>
  <c r="F73" i="4" s="1"/>
  <c r="G70" i="4"/>
  <c r="F98" i="4"/>
  <c r="F168" i="4"/>
  <c r="F169" i="4" s="1"/>
  <c r="I67" i="4"/>
  <c r="J67" i="4" s="1"/>
  <c r="H141" i="4"/>
  <c r="H120" i="4"/>
  <c r="H255" i="4" s="1"/>
  <c r="H259" i="4"/>
  <c r="H261" i="4"/>
  <c r="H263" i="4"/>
  <c r="D7" i="3"/>
  <c r="D10" i="3" s="1"/>
  <c r="D13" i="3" s="1"/>
  <c r="D17" i="3" s="1"/>
  <c r="D19" i="3" s="1"/>
  <c r="E158" i="4"/>
  <c r="F77" i="4"/>
  <c r="G76" i="4"/>
  <c r="H85" i="4"/>
  <c r="G92" i="4"/>
  <c r="F101" i="4"/>
  <c r="C7" i="3"/>
  <c r="C10" i="3" s="1"/>
  <c r="C13" i="3" s="1"/>
  <c r="C17" i="3" s="1"/>
  <c r="C19" i="3" s="1"/>
  <c r="E28" i="6" l="1"/>
  <c r="G93" i="4"/>
  <c r="F123" i="4"/>
  <c r="E81" i="4"/>
  <c r="C42" i="3" s="1"/>
  <c r="N140" i="4"/>
  <c r="H140" i="4"/>
  <c r="G140" i="4"/>
  <c r="C22" i="3"/>
  <c r="C23" i="3" s="1"/>
  <c r="C25" i="3" s="1"/>
  <c r="C26" i="3" s="1"/>
  <c r="J19" i="6" s="1"/>
  <c r="C51" i="6" s="1"/>
  <c r="L111" i="4" s="1"/>
  <c r="E140" i="4"/>
  <c r="C53" i="3" s="1"/>
  <c r="F140" i="4"/>
  <c r="M140" i="4"/>
  <c r="J140" i="4"/>
  <c r="L140" i="4"/>
  <c r="K140" i="4"/>
  <c r="G216" i="4"/>
  <c r="G217" i="4" s="1"/>
  <c r="J161" i="4"/>
  <c r="J191" i="4" s="1"/>
  <c r="J99" i="4" s="1"/>
  <c r="K208" i="4"/>
  <c r="L150" i="4"/>
  <c r="K186" i="4"/>
  <c r="F219" i="4"/>
  <c r="F220" i="4" s="1"/>
  <c r="J141" i="4"/>
  <c r="J263" i="4"/>
  <c r="J120" i="4"/>
  <c r="J261" i="4"/>
  <c r="K67" i="4"/>
  <c r="J259" i="4"/>
  <c r="L75" i="4"/>
  <c r="G72" i="4"/>
  <c r="G73" i="4" s="1"/>
  <c r="H70" i="4"/>
  <c r="F78" i="4"/>
  <c r="F79" i="4" s="1"/>
  <c r="G202" i="4"/>
  <c r="G201" i="4"/>
  <c r="F205" i="4"/>
  <c r="H76" i="4"/>
  <c r="G77" i="4"/>
  <c r="I259" i="4"/>
  <c r="I141" i="4"/>
  <c r="I263" i="4"/>
  <c r="I120" i="4"/>
  <c r="I255" i="4" s="1"/>
  <c r="I261" i="4"/>
  <c r="G229" i="4"/>
  <c r="G230" i="4"/>
  <c r="I85" i="4"/>
  <c r="J85" i="4" s="1"/>
  <c r="H92" i="4"/>
  <c r="F155" i="4"/>
  <c r="F156" i="4"/>
  <c r="G167" i="4"/>
  <c r="G166" i="4"/>
  <c r="H93" i="4" l="1"/>
  <c r="G123" i="4"/>
  <c r="E95" i="4"/>
  <c r="E251" i="4" s="1"/>
  <c r="C43" i="3"/>
  <c r="C45" i="3" s="1"/>
  <c r="Y111" i="4"/>
  <c r="AE111" i="4"/>
  <c r="AM111" i="4"/>
  <c r="AP111" i="4"/>
  <c r="D263" i="4"/>
  <c r="AQ111" i="4"/>
  <c r="AO111" i="4"/>
  <c r="G111" i="4"/>
  <c r="AF111" i="4"/>
  <c r="I111" i="4"/>
  <c r="AD111" i="4"/>
  <c r="O111" i="4"/>
  <c r="C52" i="6"/>
  <c r="C55" i="6" s="1"/>
  <c r="W111" i="4"/>
  <c r="AN111" i="4"/>
  <c r="AL111" i="4"/>
  <c r="AK111" i="4"/>
  <c r="E111" i="4"/>
  <c r="AB111" i="4"/>
  <c r="S111" i="4"/>
  <c r="F111" i="4"/>
  <c r="K111" i="4"/>
  <c r="AC111" i="4"/>
  <c r="AA111" i="4"/>
  <c r="Q111" i="4"/>
  <c r="AG111" i="4"/>
  <c r="U111" i="4"/>
  <c r="J255" i="4"/>
  <c r="N111" i="4"/>
  <c r="P111" i="4"/>
  <c r="C59" i="6"/>
  <c r="H111" i="4"/>
  <c r="AI111" i="4"/>
  <c r="AH111" i="4"/>
  <c r="V111" i="4"/>
  <c r="X111" i="4"/>
  <c r="Z111" i="4"/>
  <c r="M111" i="4"/>
  <c r="R111" i="4"/>
  <c r="AJ111" i="4"/>
  <c r="J111" i="4"/>
  <c r="D144" i="4"/>
  <c r="T111" i="4"/>
  <c r="G218" i="4"/>
  <c r="L186" i="4"/>
  <c r="L208" i="4"/>
  <c r="M150" i="4"/>
  <c r="M208" i="4" s="1"/>
  <c r="K161" i="4"/>
  <c r="K191" i="4" s="1"/>
  <c r="K99" i="4" s="1"/>
  <c r="K85" i="4"/>
  <c r="J92" i="4"/>
  <c r="K141" i="4"/>
  <c r="K263" i="4"/>
  <c r="K120" i="4"/>
  <c r="K261" i="4"/>
  <c r="L67" i="4"/>
  <c r="K259" i="4"/>
  <c r="H72" i="4"/>
  <c r="H73" i="4" s="1"/>
  <c r="I70" i="4"/>
  <c r="F179" i="4"/>
  <c r="F180" i="4" s="1"/>
  <c r="F81" i="4"/>
  <c r="F95" i="4" s="1"/>
  <c r="I76" i="4"/>
  <c r="J76" i="4" s="1"/>
  <c r="H77" i="4"/>
  <c r="AH119" i="4"/>
  <c r="AO119" i="4"/>
  <c r="AD119" i="4"/>
  <c r="AL119" i="4"/>
  <c r="AI119" i="4"/>
  <c r="AJ119" i="4"/>
  <c r="AK119" i="4"/>
  <c r="AG119" i="4"/>
  <c r="AN119" i="4"/>
  <c r="AF119" i="4"/>
  <c r="AM119" i="4"/>
  <c r="AE119" i="4"/>
  <c r="F206" i="4"/>
  <c r="G78" i="4"/>
  <c r="G79" i="4" s="1"/>
  <c r="F97" i="4"/>
  <c r="F157" i="4"/>
  <c r="F109" i="4"/>
  <c r="G231" i="4"/>
  <c r="G232" i="4" s="1"/>
  <c r="G233" i="4" s="1"/>
  <c r="G234" i="4" s="1"/>
  <c r="G101" i="4"/>
  <c r="G168" i="4"/>
  <c r="G169" i="4" s="1"/>
  <c r="I92" i="4"/>
  <c r="G100" i="4"/>
  <c r="G203" i="4"/>
  <c r="I93" i="4" l="1"/>
  <c r="H123" i="4"/>
  <c r="N150" i="4"/>
  <c r="E102" i="4"/>
  <c r="E103" i="4" s="1"/>
  <c r="E106" i="4" s="1"/>
  <c r="E137" i="4" s="1"/>
  <c r="M186" i="4"/>
  <c r="C56" i="6"/>
  <c r="K255" i="4"/>
  <c r="H215" i="4"/>
  <c r="H216" i="4"/>
  <c r="G219" i="4"/>
  <c r="G220" i="4" s="1"/>
  <c r="K76" i="4"/>
  <c r="J77" i="4"/>
  <c r="L85" i="4"/>
  <c r="L92" i="4" s="1"/>
  <c r="K92" i="4"/>
  <c r="L119" i="4"/>
  <c r="J119" i="4"/>
  <c r="K119" i="4"/>
  <c r="L259" i="4"/>
  <c r="L141" i="4"/>
  <c r="L263" i="4"/>
  <c r="L261" i="4"/>
  <c r="L120" i="4"/>
  <c r="I72" i="4"/>
  <c r="I73" i="4" s="1"/>
  <c r="J70" i="4"/>
  <c r="L161" i="4"/>
  <c r="L191" i="4" s="1"/>
  <c r="L99" i="4" s="1"/>
  <c r="H230" i="4"/>
  <c r="H229" i="4"/>
  <c r="G204" i="4"/>
  <c r="H166" i="4"/>
  <c r="H167" i="4"/>
  <c r="M75" i="4"/>
  <c r="N208" i="4"/>
  <c r="N186" i="4"/>
  <c r="F158" i="4"/>
  <c r="H78" i="4"/>
  <c r="H79" i="4" s="1"/>
  <c r="F251" i="4"/>
  <c r="F102" i="4"/>
  <c r="F103" i="4" s="1"/>
  <c r="F106" i="4" s="1"/>
  <c r="G179" i="4"/>
  <c r="G180" i="4" s="1"/>
  <c r="G81" i="4"/>
  <c r="G95" i="4" s="1"/>
  <c r="O84" i="4"/>
  <c r="Z119" i="4"/>
  <c r="O119" i="4"/>
  <c r="U119" i="4"/>
  <c r="T119" i="4"/>
  <c r="Q119" i="4"/>
  <c r="S119" i="4"/>
  <c r="V119" i="4"/>
  <c r="W119" i="4"/>
  <c r="F119" i="4"/>
  <c r="AA119" i="4"/>
  <c r="H119" i="4"/>
  <c r="E119" i="4"/>
  <c r="E253" i="4" s="1"/>
  <c r="G119" i="4"/>
  <c r="N119" i="4"/>
  <c r="Y119" i="4"/>
  <c r="R119" i="4"/>
  <c r="AC119" i="4"/>
  <c r="X119" i="4"/>
  <c r="M119" i="4"/>
  <c r="AB119" i="4"/>
  <c r="I119" i="4"/>
  <c r="P119" i="4"/>
  <c r="I77" i="4"/>
  <c r="G177" i="4"/>
  <c r="G98" i="4" s="1"/>
  <c r="G178" i="4"/>
  <c r="I123" i="4" l="1"/>
  <c r="J93" i="4"/>
  <c r="C58" i="6"/>
  <c r="E129" i="4"/>
  <c r="E118" i="4"/>
  <c r="E110" i="4"/>
  <c r="E242" i="4"/>
  <c r="E244" i="4" s="1"/>
  <c r="E122" i="4" s="1"/>
  <c r="L255" i="4"/>
  <c r="F110" i="4"/>
  <c r="H217" i="4"/>
  <c r="H218" i="4" s="1"/>
  <c r="J78" i="4"/>
  <c r="J79" i="4" s="1"/>
  <c r="K70" i="4"/>
  <c r="J72" i="4"/>
  <c r="J73" i="4" s="1"/>
  <c r="L76" i="4"/>
  <c r="L77" i="4" s="1"/>
  <c r="K77" i="4"/>
  <c r="M161" i="4"/>
  <c r="M191" i="4" s="1"/>
  <c r="M99" i="4" s="1"/>
  <c r="F253" i="4"/>
  <c r="G253" i="4" s="1"/>
  <c r="H253" i="4" s="1"/>
  <c r="I253" i="4" s="1"/>
  <c r="P84" i="4"/>
  <c r="F137" i="4"/>
  <c r="F129" i="4"/>
  <c r="D58" i="6"/>
  <c r="F118" i="4"/>
  <c r="G251" i="4"/>
  <c r="F242" i="4"/>
  <c r="G155" i="4"/>
  <c r="G156" i="4"/>
  <c r="M67" i="4"/>
  <c r="H168" i="4"/>
  <c r="H169" i="4" s="1"/>
  <c r="H201" i="4"/>
  <c r="H202" i="4"/>
  <c r="G205" i="4"/>
  <c r="H101" i="4"/>
  <c r="H231" i="4"/>
  <c r="H232" i="4" s="1"/>
  <c r="H233" i="4" s="1"/>
  <c r="H234" i="4" s="1"/>
  <c r="H177" i="4"/>
  <c r="H98" i="4" s="1"/>
  <c r="H178" i="4"/>
  <c r="I78" i="4"/>
  <c r="I79" i="4" s="1"/>
  <c r="H179" i="4"/>
  <c r="H180" i="4" s="1"/>
  <c r="H81" i="4"/>
  <c r="H95" i="4" s="1"/>
  <c r="N75" i="4"/>
  <c r="E245" i="4" l="1"/>
  <c r="F243" i="4" s="1"/>
  <c r="F244" i="4" s="1"/>
  <c r="F122" i="4" s="1"/>
  <c r="K93" i="4"/>
  <c r="J123" i="4"/>
  <c r="N161" i="4"/>
  <c r="N191" i="4" s="1"/>
  <c r="N99" i="4" s="1"/>
  <c r="I215" i="4"/>
  <c r="H219" i="4"/>
  <c r="H220" i="4" s="1"/>
  <c r="I216" i="4"/>
  <c r="J81" i="4"/>
  <c r="J95" i="4" s="1"/>
  <c r="J253" i="4"/>
  <c r="K253" i="4" s="1"/>
  <c r="L253" i="4" s="1"/>
  <c r="M253" i="4" s="1"/>
  <c r="N253" i="4" s="1"/>
  <c r="O253" i="4" s="1"/>
  <c r="P253" i="4" s="1"/>
  <c r="Q253" i="4" s="1"/>
  <c r="R253" i="4" s="1"/>
  <c r="S253" i="4" s="1"/>
  <c r="T253" i="4" s="1"/>
  <c r="U253" i="4" s="1"/>
  <c r="V253" i="4" s="1"/>
  <c r="W253" i="4" s="1"/>
  <c r="X253" i="4" s="1"/>
  <c r="Y253" i="4" s="1"/>
  <c r="Z253" i="4" s="1"/>
  <c r="AA253" i="4" s="1"/>
  <c r="AB253" i="4" s="1"/>
  <c r="AC253" i="4" s="1"/>
  <c r="AD253" i="4" s="1"/>
  <c r="AE253" i="4" s="1"/>
  <c r="AF253" i="4" s="1"/>
  <c r="AG253" i="4" s="1"/>
  <c r="AH253" i="4" s="1"/>
  <c r="AI253" i="4" s="1"/>
  <c r="AJ253" i="4" s="1"/>
  <c r="AK253" i="4" s="1"/>
  <c r="AL253" i="4" s="1"/>
  <c r="AM253" i="4" s="1"/>
  <c r="AN253" i="4" s="1"/>
  <c r="AO253" i="4" s="1"/>
  <c r="AP253" i="4" s="1"/>
  <c r="AQ253" i="4" s="1"/>
  <c r="L78" i="4"/>
  <c r="L79" i="4" s="1"/>
  <c r="K78" i="4"/>
  <c r="K79" i="4" s="1"/>
  <c r="L70" i="4"/>
  <c r="K72" i="4"/>
  <c r="K73" i="4" s="1"/>
  <c r="I179" i="4"/>
  <c r="I180" i="4" s="1"/>
  <c r="I81" i="4"/>
  <c r="I95" i="4" s="1"/>
  <c r="G206" i="4"/>
  <c r="M259" i="4"/>
  <c r="M120" i="4"/>
  <c r="M255" i="4" s="1"/>
  <c r="M141" i="4"/>
  <c r="N67" i="4"/>
  <c r="M261" i="4"/>
  <c r="M263" i="4"/>
  <c r="G109" i="4"/>
  <c r="G157" i="4"/>
  <c r="G97" i="4"/>
  <c r="I167" i="4"/>
  <c r="I166" i="4"/>
  <c r="E246" i="4"/>
  <c r="E266" i="4" s="1"/>
  <c r="E121" i="4" s="1"/>
  <c r="E124" i="4" s="1"/>
  <c r="E127" i="4" s="1"/>
  <c r="E130" i="4" s="1"/>
  <c r="F241" i="4"/>
  <c r="E257" i="4"/>
  <c r="M85" i="4"/>
  <c r="H251" i="4"/>
  <c r="I177" i="4"/>
  <c r="I178" i="4"/>
  <c r="O150" i="4"/>
  <c r="I230" i="4"/>
  <c r="I229" i="4"/>
  <c r="H203" i="4"/>
  <c r="H100" i="4"/>
  <c r="Q84" i="4"/>
  <c r="K123" i="4" l="1"/>
  <c r="L93" i="4"/>
  <c r="I217" i="4"/>
  <c r="I218" i="4" s="1"/>
  <c r="J178" i="4"/>
  <c r="J177" i="4"/>
  <c r="J179" i="4"/>
  <c r="J180" i="4" s="1"/>
  <c r="K81" i="4"/>
  <c r="K95" i="4" s="1"/>
  <c r="J251" i="4"/>
  <c r="L72" i="4"/>
  <c r="L73" i="4" s="1"/>
  <c r="L81" i="4" s="1"/>
  <c r="M70" i="4"/>
  <c r="I98" i="4"/>
  <c r="I168" i="4"/>
  <c r="I169" i="4" s="1"/>
  <c r="M76" i="4"/>
  <c r="G102" i="4"/>
  <c r="G103" i="4" s="1"/>
  <c r="G106" i="4" s="1"/>
  <c r="N85" i="4"/>
  <c r="M92" i="4"/>
  <c r="F245" i="4"/>
  <c r="G158" i="4"/>
  <c r="I251" i="4"/>
  <c r="E138" i="4"/>
  <c r="E143" i="4" s="1"/>
  <c r="E144" i="4" s="1"/>
  <c r="E132" i="4"/>
  <c r="R84" i="4"/>
  <c r="I231" i="4"/>
  <c r="I232" i="4" s="1"/>
  <c r="I233" i="4" s="1"/>
  <c r="I234" i="4" s="1"/>
  <c r="I101" i="4"/>
  <c r="O208" i="4"/>
  <c r="O186" i="4"/>
  <c r="P150" i="4"/>
  <c r="N261" i="4"/>
  <c r="N259" i="4"/>
  <c r="N263" i="4"/>
  <c r="N141" i="4"/>
  <c r="N120" i="4"/>
  <c r="N255" i="4" s="1"/>
  <c r="H204" i="4"/>
  <c r="L95" i="4" l="1"/>
  <c r="L123" i="4"/>
  <c r="M93" i="4"/>
  <c r="J216" i="4"/>
  <c r="I219" i="4"/>
  <c r="I220" i="4" s="1"/>
  <c r="J215" i="4"/>
  <c r="K177" i="4"/>
  <c r="K178" i="4"/>
  <c r="K179" i="4"/>
  <c r="K180" i="4" s="1"/>
  <c r="J167" i="4"/>
  <c r="J166" i="4"/>
  <c r="M72" i="4"/>
  <c r="M73" i="4" s="1"/>
  <c r="N70" i="4"/>
  <c r="K251" i="4"/>
  <c r="J230" i="4"/>
  <c r="J229" i="4"/>
  <c r="L251" i="4"/>
  <c r="G118" i="4"/>
  <c r="E58" i="6"/>
  <c r="G137" i="4"/>
  <c r="G129" i="4"/>
  <c r="S84" i="4"/>
  <c r="G243" i="4"/>
  <c r="F246" i="4"/>
  <c r="F266" i="4" s="1"/>
  <c r="F121" i="4" s="1"/>
  <c r="F124" i="4" s="1"/>
  <c r="F127" i="4" s="1"/>
  <c r="F130" i="4" s="1"/>
  <c r="G241" i="4"/>
  <c r="F257" i="4"/>
  <c r="O75" i="4"/>
  <c r="N92" i="4"/>
  <c r="N76" i="4"/>
  <c r="M77" i="4"/>
  <c r="H156" i="4"/>
  <c r="H155" i="4"/>
  <c r="G242" i="4"/>
  <c r="P186" i="4"/>
  <c r="P208" i="4"/>
  <c r="Q150" i="4"/>
  <c r="I202" i="4"/>
  <c r="I201" i="4"/>
  <c r="H205" i="4"/>
  <c r="G110" i="4"/>
  <c r="N93" i="4" l="1"/>
  <c r="M123" i="4"/>
  <c r="O161" i="4"/>
  <c r="P161" i="4" s="1"/>
  <c r="J217" i="4"/>
  <c r="J218" i="4" s="1"/>
  <c r="G244" i="4"/>
  <c r="G122" i="4" s="1"/>
  <c r="G245" i="4"/>
  <c r="G257" i="4" s="1"/>
  <c r="L178" i="4"/>
  <c r="L177" i="4"/>
  <c r="L179" i="4"/>
  <c r="L180" i="4" s="1"/>
  <c r="J98" i="4"/>
  <c r="J168" i="4"/>
  <c r="J169" i="4" s="1"/>
  <c r="J231" i="4"/>
  <c r="J232" i="4" s="1"/>
  <c r="J233" i="4" s="1"/>
  <c r="J234" i="4" s="1"/>
  <c r="J101" i="4"/>
  <c r="N72" i="4"/>
  <c r="N73" i="4" s="1"/>
  <c r="F138" i="4"/>
  <c r="F143" i="4" s="1"/>
  <c r="F144" i="4" s="1"/>
  <c r="F132" i="4"/>
  <c r="H206" i="4"/>
  <c r="R150" i="4"/>
  <c r="Q186" i="4"/>
  <c r="Q208" i="4"/>
  <c r="I100" i="4"/>
  <c r="I203" i="4"/>
  <c r="O67" i="4"/>
  <c r="M78" i="4"/>
  <c r="M79" i="4" s="1"/>
  <c r="P75" i="4"/>
  <c r="T84" i="4"/>
  <c r="H157" i="4"/>
  <c r="H109" i="4"/>
  <c r="H97" i="4"/>
  <c r="N77" i="4"/>
  <c r="O191" i="4" l="1"/>
  <c r="O99" i="4" s="1"/>
  <c r="N123" i="4"/>
  <c r="G246" i="4"/>
  <c r="G266" i="4" s="1"/>
  <c r="G121" i="4" s="1"/>
  <c r="G124" i="4" s="1"/>
  <c r="G127" i="4" s="1"/>
  <c r="G130" i="4" s="1"/>
  <c r="G138" i="4" s="1"/>
  <c r="G143" i="4" s="1"/>
  <c r="G144" i="4" s="1"/>
  <c r="H241" i="4"/>
  <c r="H243" i="4"/>
  <c r="K216" i="4"/>
  <c r="K215" i="4"/>
  <c r="J219" i="4"/>
  <c r="J220" i="4" s="1"/>
  <c r="K166" i="4"/>
  <c r="K167" i="4"/>
  <c r="K230" i="4"/>
  <c r="K229" i="4"/>
  <c r="N78" i="4"/>
  <c r="N79" i="4" s="1"/>
  <c r="H158" i="4"/>
  <c r="U84" i="4"/>
  <c r="O259" i="4"/>
  <c r="O261" i="4"/>
  <c r="O263" i="4"/>
  <c r="O141" i="4"/>
  <c r="O120" i="4"/>
  <c r="O255" i="4" s="1"/>
  <c r="P67" i="4"/>
  <c r="O85" i="4"/>
  <c r="M177" i="4"/>
  <c r="M178" i="4"/>
  <c r="H102" i="4"/>
  <c r="M179" i="4"/>
  <c r="M180" i="4" s="1"/>
  <c r="M81" i="4"/>
  <c r="M95" i="4" s="1"/>
  <c r="Q75" i="4"/>
  <c r="R186" i="4"/>
  <c r="S150" i="4"/>
  <c r="R208" i="4"/>
  <c r="I204" i="4"/>
  <c r="Q161" i="4"/>
  <c r="P191" i="4"/>
  <c r="P99" i="4" s="1"/>
  <c r="K217" i="4" l="1"/>
  <c r="K218" i="4" s="1"/>
  <c r="L216" i="4" s="1"/>
  <c r="G132" i="4"/>
  <c r="J202" i="4"/>
  <c r="J201" i="4"/>
  <c r="K98" i="4"/>
  <c r="K168" i="4"/>
  <c r="K169" i="4" s="1"/>
  <c r="K231" i="4"/>
  <c r="K232" i="4" s="1"/>
  <c r="K233" i="4" s="1"/>
  <c r="K234" i="4" s="1"/>
  <c r="K101" i="4"/>
  <c r="O70" i="4"/>
  <c r="N178" i="4"/>
  <c r="N177" i="4"/>
  <c r="H242" i="4"/>
  <c r="H244" i="4" s="1"/>
  <c r="H122" i="4" s="1"/>
  <c r="H245" i="4"/>
  <c r="P85" i="4"/>
  <c r="O92" i="4"/>
  <c r="N179" i="4"/>
  <c r="N180" i="4" s="1"/>
  <c r="N81" i="4"/>
  <c r="N95" i="4" s="1"/>
  <c r="I205" i="4"/>
  <c r="R75" i="4"/>
  <c r="S208" i="4"/>
  <c r="S186" i="4"/>
  <c r="T150" i="4"/>
  <c r="O76" i="4"/>
  <c r="H103" i="4"/>
  <c r="H106" i="4" s="1"/>
  <c r="P259" i="4"/>
  <c r="P120" i="4"/>
  <c r="P255" i="4" s="1"/>
  <c r="P261" i="4"/>
  <c r="P141" i="4"/>
  <c r="P263" i="4"/>
  <c r="Q67" i="4"/>
  <c r="V84" i="4"/>
  <c r="R161" i="4"/>
  <c r="Q191" i="4"/>
  <c r="Q99" i="4" s="1"/>
  <c r="M251" i="4"/>
  <c r="H110" i="4"/>
  <c r="I155" i="4"/>
  <c r="I156" i="4"/>
  <c r="O93" i="4" l="1"/>
  <c r="L215" i="4"/>
  <c r="L217" i="4" s="1"/>
  <c r="K219" i="4"/>
  <c r="K220" i="4" s="1"/>
  <c r="L167" i="4"/>
  <c r="L166" i="4"/>
  <c r="J203" i="4"/>
  <c r="J100" i="4"/>
  <c r="P70" i="4"/>
  <c r="O72" i="4"/>
  <c r="O73" i="4" s="1"/>
  <c r="L230" i="4"/>
  <c r="L229" i="4"/>
  <c r="I243" i="4"/>
  <c r="I241" i="4"/>
  <c r="H246" i="4"/>
  <c r="H266" i="4" s="1"/>
  <c r="H121" i="4" s="1"/>
  <c r="I109" i="4"/>
  <c r="I157" i="4"/>
  <c r="I97" i="4"/>
  <c r="P76" i="4"/>
  <c r="O77" i="4"/>
  <c r="Q259" i="4"/>
  <c r="Q263" i="4"/>
  <c r="Q261" i="4"/>
  <c r="Q141" i="4"/>
  <c r="Q120" i="4"/>
  <c r="Q255" i="4" s="1"/>
  <c r="Q116" i="4"/>
  <c r="R67" i="4"/>
  <c r="N251" i="4"/>
  <c r="H257" i="4"/>
  <c r="W84" i="4"/>
  <c r="U150" i="4"/>
  <c r="T208" i="4"/>
  <c r="T186" i="4"/>
  <c r="R191" i="4"/>
  <c r="R99" i="4" s="1"/>
  <c r="S161" i="4"/>
  <c r="H118" i="4"/>
  <c r="F58" i="6"/>
  <c r="H137" i="4"/>
  <c r="H129" i="4"/>
  <c r="S75" i="4"/>
  <c r="I206" i="4"/>
  <c r="Q85" i="4"/>
  <c r="P92" i="4"/>
  <c r="P93" i="4" l="1"/>
  <c r="O123" i="4"/>
  <c r="L218" i="4"/>
  <c r="M216" i="4" s="1"/>
  <c r="L101" i="4"/>
  <c r="L231" i="4"/>
  <c r="L232" i="4" s="1"/>
  <c r="L233" i="4" s="1"/>
  <c r="L234" i="4" s="1"/>
  <c r="Q70" i="4"/>
  <c r="P72" i="4"/>
  <c r="P73" i="4" s="1"/>
  <c r="L98" i="4"/>
  <c r="L168" i="4"/>
  <c r="L169" i="4" s="1"/>
  <c r="J204" i="4"/>
  <c r="I102" i="4"/>
  <c r="I103" i="4" s="1"/>
  <c r="I106" i="4" s="1"/>
  <c r="R85" i="4"/>
  <c r="Q92" i="4"/>
  <c r="H124" i="4"/>
  <c r="H127" i="4" s="1"/>
  <c r="H130" i="4" s="1"/>
  <c r="H138" i="4" s="1"/>
  <c r="H143" i="4" s="1"/>
  <c r="H144" i="4" s="1"/>
  <c r="I158" i="4"/>
  <c r="S191" i="4"/>
  <c r="S99" i="4" s="1"/>
  <c r="T161" i="4"/>
  <c r="O78" i="4"/>
  <c r="O79" i="4" s="1"/>
  <c r="T75" i="4"/>
  <c r="U208" i="4"/>
  <c r="U186" i="4"/>
  <c r="V150" i="4"/>
  <c r="X84" i="4"/>
  <c r="R120" i="4"/>
  <c r="R255" i="4" s="1"/>
  <c r="R263" i="4"/>
  <c r="R116" i="4"/>
  <c r="R259" i="4"/>
  <c r="R141" i="4"/>
  <c r="R261" i="4"/>
  <c r="S67" i="4"/>
  <c r="Q76" i="4"/>
  <c r="P77" i="4"/>
  <c r="P123" i="4" l="1"/>
  <c r="Q93" i="4"/>
  <c r="M215" i="4"/>
  <c r="M217" i="4" s="1"/>
  <c r="L219" i="4"/>
  <c r="L220" i="4" s="1"/>
  <c r="R70" i="4"/>
  <c r="Q72" i="4"/>
  <c r="Q73" i="4" s="1"/>
  <c r="J205" i="4"/>
  <c r="K202" i="4"/>
  <c r="K201" i="4"/>
  <c r="J155" i="4"/>
  <c r="J156" i="4"/>
  <c r="G58" i="6"/>
  <c r="I137" i="4"/>
  <c r="I129" i="4"/>
  <c r="I118" i="4"/>
  <c r="U75" i="4"/>
  <c r="O179" i="4"/>
  <c r="O180" i="4" s="1"/>
  <c r="O81" i="4"/>
  <c r="O95" i="4" s="1"/>
  <c r="S85" i="4"/>
  <c r="R92" i="4"/>
  <c r="M166" i="4"/>
  <c r="M167" i="4"/>
  <c r="P78" i="4"/>
  <c r="P79" i="4" s="1"/>
  <c r="S263" i="4"/>
  <c r="S116" i="4"/>
  <c r="S141" i="4"/>
  <c r="S120" i="4"/>
  <c r="S255" i="4" s="1"/>
  <c r="T67" i="4"/>
  <c r="S261" i="4"/>
  <c r="S259" i="4"/>
  <c r="U161" i="4"/>
  <c r="T191" i="4"/>
  <c r="T99" i="4" s="1"/>
  <c r="R76" i="4"/>
  <c r="Q77" i="4"/>
  <c r="Y84" i="4"/>
  <c r="I245" i="4"/>
  <c r="I242" i="4"/>
  <c r="I244" i="4" s="1"/>
  <c r="I122" i="4" s="1"/>
  <c r="O177" i="4"/>
  <c r="O178" i="4"/>
  <c r="M230" i="4"/>
  <c r="M229" i="4"/>
  <c r="W150" i="4"/>
  <c r="V208" i="4"/>
  <c r="V186" i="4"/>
  <c r="H132" i="4"/>
  <c r="I110" i="4"/>
  <c r="R93" i="4" l="1"/>
  <c r="Q123" i="4"/>
  <c r="M218" i="4"/>
  <c r="N215" i="4" s="1"/>
  <c r="J241" i="4"/>
  <c r="J243" i="4"/>
  <c r="J206" i="4"/>
  <c r="J97" i="4"/>
  <c r="J109" i="4"/>
  <c r="J157" i="4"/>
  <c r="K100" i="4"/>
  <c r="K203" i="4"/>
  <c r="S70" i="4"/>
  <c r="R72" i="4"/>
  <c r="R73" i="4" s="1"/>
  <c r="P179" i="4"/>
  <c r="P180" i="4" s="1"/>
  <c r="P81" i="4"/>
  <c r="P95" i="4" s="1"/>
  <c r="I246" i="4"/>
  <c r="I266" i="4" s="1"/>
  <c r="I121" i="4" s="1"/>
  <c r="I124" i="4" s="1"/>
  <c r="I127" i="4" s="1"/>
  <c r="I130" i="4" s="1"/>
  <c r="I138" i="4" s="1"/>
  <c r="I143" i="4" s="1"/>
  <c r="I144" i="4" s="1"/>
  <c r="Q78" i="4"/>
  <c r="Q79" i="4" s="1"/>
  <c r="M98" i="4"/>
  <c r="M168" i="4"/>
  <c r="M169" i="4" s="1"/>
  <c r="M231" i="4"/>
  <c r="M232" i="4" s="1"/>
  <c r="M233" i="4" s="1"/>
  <c r="M234" i="4" s="1"/>
  <c r="M101" i="4"/>
  <c r="S76" i="4"/>
  <c r="R77" i="4"/>
  <c r="V75" i="4"/>
  <c r="U67" i="4"/>
  <c r="T259" i="4"/>
  <c r="T263" i="4"/>
  <c r="T261" i="4"/>
  <c r="T116" i="4"/>
  <c r="T120" i="4"/>
  <c r="T255" i="4" s="1"/>
  <c r="T141" i="4"/>
  <c r="T85" i="4"/>
  <c r="S92" i="4"/>
  <c r="W186" i="4"/>
  <c r="W208" i="4"/>
  <c r="X150" i="4"/>
  <c r="P178" i="4"/>
  <c r="P177" i="4"/>
  <c r="Z84" i="4"/>
  <c r="U191" i="4"/>
  <c r="U99" i="4" s="1"/>
  <c r="V161" i="4"/>
  <c r="O251" i="4"/>
  <c r="I257" i="4"/>
  <c r="S93" i="4" l="1"/>
  <c r="R123" i="4"/>
  <c r="N216" i="4"/>
  <c r="N217" i="4" s="1"/>
  <c r="M219" i="4"/>
  <c r="M220" i="4" s="1"/>
  <c r="T70" i="4"/>
  <c r="S72" i="4"/>
  <c r="S73" i="4" s="1"/>
  <c r="J102" i="4"/>
  <c r="K204" i="4"/>
  <c r="J158" i="4"/>
  <c r="Q179" i="4"/>
  <c r="Q180" i="4" s="1"/>
  <c r="Q81" i="4"/>
  <c r="Q95" i="4" s="1"/>
  <c r="AA84" i="4"/>
  <c r="V191" i="4"/>
  <c r="V99" i="4" s="1"/>
  <c r="W161" i="4"/>
  <c r="I132" i="4"/>
  <c r="N230" i="4"/>
  <c r="N229" i="4"/>
  <c r="P251" i="4"/>
  <c r="Q178" i="4"/>
  <c r="Q177" i="4"/>
  <c r="U85" i="4"/>
  <c r="T92" i="4"/>
  <c r="U263" i="4"/>
  <c r="U261" i="4"/>
  <c r="U141" i="4"/>
  <c r="U116" i="4"/>
  <c r="U259" i="4"/>
  <c r="U120" i="4"/>
  <c r="U255" i="4" s="1"/>
  <c r="V67" i="4"/>
  <c r="Y150" i="4"/>
  <c r="X208" i="4"/>
  <c r="X186" i="4"/>
  <c r="W75" i="4"/>
  <c r="R78" i="4"/>
  <c r="R79" i="4" s="1"/>
  <c r="N167" i="4"/>
  <c r="N166" i="4"/>
  <c r="T76" i="4"/>
  <c r="S77" i="4"/>
  <c r="S123" i="4" l="1"/>
  <c r="T93" i="4"/>
  <c r="N218" i="4"/>
  <c r="N219" i="4"/>
  <c r="N220" i="4" s="1"/>
  <c r="J245" i="4"/>
  <c r="J242" i="4"/>
  <c r="J244" i="4" s="1"/>
  <c r="J122" i="4" s="1"/>
  <c r="J110" i="4"/>
  <c r="K156" i="4"/>
  <c r="K155" i="4"/>
  <c r="K205" i="4"/>
  <c r="L202" i="4"/>
  <c r="L201" i="4"/>
  <c r="J103" i="4"/>
  <c r="J106" i="4" s="1"/>
  <c r="T72" i="4"/>
  <c r="T73" i="4" s="1"/>
  <c r="U70" i="4"/>
  <c r="S78" i="4"/>
  <c r="S79" i="4" s="1"/>
  <c r="X75" i="4"/>
  <c r="V85" i="4"/>
  <c r="U92" i="4"/>
  <c r="AB84" i="4"/>
  <c r="R178" i="4"/>
  <c r="R177" i="4"/>
  <c r="W191" i="4"/>
  <c r="W99" i="4" s="1"/>
  <c r="X161" i="4"/>
  <c r="Q251" i="4"/>
  <c r="U76" i="4"/>
  <c r="T77" i="4"/>
  <c r="R179" i="4"/>
  <c r="R180" i="4" s="1"/>
  <c r="R81" i="4"/>
  <c r="R95" i="4" s="1"/>
  <c r="Y186" i="4"/>
  <c r="Z150" i="4"/>
  <c r="Y208" i="4"/>
  <c r="N98" i="4"/>
  <c r="N168" i="4"/>
  <c r="N169" i="4" s="1"/>
  <c r="V116" i="4"/>
  <c r="V120" i="4"/>
  <c r="V255" i="4" s="1"/>
  <c r="V141" i="4"/>
  <c r="W67" i="4"/>
  <c r="V263" i="4"/>
  <c r="V261" i="4"/>
  <c r="V259" i="4"/>
  <c r="N101" i="4"/>
  <c r="N231" i="4"/>
  <c r="N232" i="4" s="1"/>
  <c r="N233" i="4" s="1"/>
  <c r="N234" i="4" s="1"/>
  <c r="U93" i="4" l="1"/>
  <c r="T123" i="4"/>
  <c r="V70" i="4"/>
  <c r="U72" i="4"/>
  <c r="U73" i="4" s="1"/>
  <c r="K97" i="4"/>
  <c r="K109" i="4"/>
  <c r="K157" i="4"/>
  <c r="K241" i="4"/>
  <c r="K243" i="4"/>
  <c r="J246" i="4"/>
  <c r="J266" i="4" s="1"/>
  <c r="J121" i="4" s="1"/>
  <c r="L100" i="4"/>
  <c r="L203" i="4"/>
  <c r="K206" i="4"/>
  <c r="J129" i="4"/>
  <c r="J118" i="4"/>
  <c r="J137" i="4"/>
  <c r="J257" i="4"/>
  <c r="S177" i="4"/>
  <c r="S178" i="4"/>
  <c r="Z208" i="4"/>
  <c r="Z186" i="4"/>
  <c r="AA150" i="4"/>
  <c r="AC84" i="4"/>
  <c r="T78" i="4"/>
  <c r="T79" i="4" s="1"/>
  <c r="Y75" i="4"/>
  <c r="V76" i="4"/>
  <c r="U77" i="4"/>
  <c r="W141" i="4"/>
  <c r="W263" i="4"/>
  <c r="W259" i="4"/>
  <c r="W120" i="4"/>
  <c r="W255" i="4" s="1"/>
  <c r="X67" i="4"/>
  <c r="W116" i="4"/>
  <c r="W261" i="4"/>
  <c r="R251" i="4"/>
  <c r="X191" i="4"/>
  <c r="X99" i="4" s="1"/>
  <c r="Y161" i="4"/>
  <c r="W85" i="4"/>
  <c r="V92" i="4"/>
  <c r="S179" i="4"/>
  <c r="S180" i="4" s="1"/>
  <c r="S81" i="4"/>
  <c r="S95" i="4" s="1"/>
  <c r="U123" i="4" l="1"/>
  <c r="V93" i="4"/>
  <c r="J124" i="4"/>
  <c r="J127" i="4" s="1"/>
  <c r="J130" i="4" s="1"/>
  <c r="J138" i="4" s="1"/>
  <c r="J143" i="4" s="1"/>
  <c r="J144" i="4" s="1"/>
  <c r="K158" i="4"/>
  <c r="K102" i="4"/>
  <c r="K103" i="4" s="1"/>
  <c r="K106" i="4" s="1"/>
  <c r="L204" i="4"/>
  <c r="V72" i="4"/>
  <c r="V73" i="4" s="1"/>
  <c r="W70" i="4"/>
  <c r="T178" i="4"/>
  <c r="T177" i="4"/>
  <c r="Z161" i="4"/>
  <c r="Y191" i="4"/>
  <c r="Y99" i="4" s="1"/>
  <c r="U78" i="4"/>
  <c r="U79" i="4" s="1"/>
  <c r="T179" i="4"/>
  <c r="T180" i="4" s="1"/>
  <c r="T81" i="4"/>
  <c r="T95" i="4" s="1"/>
  <c r="AD84" i="4"/>
  <c r="AA186" i="4"/>
  <c r="AA208" i="4"/>
  <c r="AB150" i="4"/>
  <c r="S251" i="4"/>
  <c r="W76" i="4"/>
  <c r="V77" i="4"/>
  <c r="X85" i="4"/>
  <c r="W92" i="4"/>
  <c r="X120" i="4"/>
  <c r="X255" i="4" s="1"/>
  <c r="X263" i="4"/>
  <c r="X116" i="4"/>
  <c r="X141" i="4"/>
  <c r="Y67" i="4"/>
  <c r="X261" i="4"/>
  <c r="X259" i="4"/>
  <c r="Z75" i="4"/>
  <c r="V123" i="4" l="1"/>
  <c r="W93" i="4"/>
  <c r="J132" i="4"/>
  <c r="K118" i="4"/>
  <c r="K137" i="4"/>
  <c r="K129" i="4"/>
  <c r="L156" i="4"/>
  <c r="L155" i="4"/>
  <c r="X70" i="4"/>
  <c r="W72" i="4"/>
  <c r="W73" i="4" s="1"/>
  <c r="K242" i="4"/>
  <c r="K244" i="4" s="1"/>
  <c r="K122" i="4" s="1"/>
  <c r="K245" i="4"/>
  <c r="K257" i="4" s="1"/>
  <c r="L205" i="4"/>
  <c r="M201" i="4"/>
  <c r="M202" i="4"/>
  <c r="K110" i="4"/>
  <c r="U177" i="4"/>
  <c r="U178" i="4"/>
  <c r="U179" i="4"/>
  <c r="U180" i="4" s="1"/>
  <c r="U81" i="4"/>
  <c r="U95" i="4" s="1"/>
  <c r="Z191" i="4"/>
  <c r="Z99" i="4" s="1"/>
  <c r="AA161" i="4"/>
  <c r="V78" i="4"/>
  <c r="V79" i="4" s="1"/>
  <c r="AB186" i="4"/>
  <c r="AC150" i="4"/>
  <c r="AB208" i="4"/>
  <c r="AA75" i="4"/>
  <c r="Y120" i="4"/>
  <c r="Y255" i="4" s="1"/>
  <c r="Y263" i="4"/>
  <c r="Z67" i="4"/>
  <c r="Y261" i="4"/>
  <c r="Y116" i="4"/>
  <c r="Y259" i="4"/>
  <c r="Y141" i="4"/>
  <c r="Y85" i="4"/>
  <c r="X92" i="4"/>
  <c r="X76" i="4"/>
  <c r="W77" i="4"/>
  <c r="AE84" i="4"/>
  <c r="T251" i="4"/>
  <c r="W123" i="4" l="1"/>
  <c r="X93" i="4"/>
  <c r="O215" i="4"/>
  <c r="O216" i="4"/>
  <c r="M100" i="4"/>
  <c r="M203" i="4"/>
  <c r="L243" i="4"/>
  <c r="K246" i="4"/>
  <c r="K266" i="4" s="1"/>
  <c r="K121" i="4" s="1"/>
  <c r="K124" i="4" s="1"/>
  <c r="K127" i="4" s="1"/>
  <c r="K130" i="4" s="1"/>
  <c r="L241" i="4"/>
  <c r="L206" i="4"/>
  <c r="L97" i="4"/>
  <c r="L109" i="4"/>
  <c r="L157" i="4"/>
  <c r="X72" i="4"/>
  <c r="X73" i="4" s="1"/>
  <c r="Y70" i="4"/>
  <c r="V179" i="4"/>
  <c r="V180" i="4" s="1"/>
  <c r="V81" i="4"/>
  <c r="V95" i="4" s="1"/>
  <c r="V178" i="4"/>
  <c r="V177" i="4"/>
  <c r="Z141" i="4"/>
  <c r="Z116" i="4"/>
  <c r="Z263" i="4"/>
  <c r="Z120" i="4"/>
  <c r="Z255" i="4" s="1"/>
  <c r="AA67" i="4"/>
  <c r="Z259" i="4"/>
  <c r="Z261" i="4"/>
  <c r="AC208" i="4"/>
  <c r="AC186" i="4"/>
  <c r="AD150" i="4"/>
  <c r="AA191" i="4"/>
  <c r="AA99" i="4" s="1"/>
  <c r="AB161" i="4"/>
  <c r="Y76" i="4"/>
  <c r="X77" i="4"/>
  <c r="AF84" i="4"/>
  <c r="Z85" i="4"/>
  <c r="Y92" i="4"/>
  <c r="U251" i="4"/>
  <c r="AB75" i="4"/>
  <c r="W78" i="4"/>
  <c r="W79" i="4" s="1"/>
  <c r="Y93" i="4" l="1"/>
  <c r="X123" i="4"/>
  <c r="M204" i="4"/>
  <c r="M205" i="4" s="1"/>
  <c r="M206" i="4" s="1"/>
  <c r="O217" i="4"/>
  <c r="O218" i="4" s="1"/>
  <c r="K138" i="4"/>
  <c r="K143" i="4" s="1"/>
  <c r="K144" i="4" s="1"/>
  <c r="K132" i="4"/>
  <c r="Y72" i="4"/>
  <c r="Y73" i="4" s="1"/>
  <c r="Z70" i="4"/>
  <c r="L102" i="4"/>
  <c r="L103" i="4" s="1"/>
  <c r="L106" i="4" s="1"/>
  <c r="L158" i="4"/>
  <c r="AC75" i="4"/>
  <c r="AA85" i="4"/>
  <c r="Z92" i="4"/>
  <c r="AE150" i="4"/>
  <c r="AD186" i="4"/>
  <c r="AD208" i="4"/>
  <c r="AG84" i="4"/>
  <c r="AB191" i="4"/>
  <c r="AB99" i="4" s="1"/>
  <c r="AC161" i="4"/>
  <c r="V251" i="4"/>
  <c r="O166" i="4"/>
  <c r="O167" i="4"/>
  <c r="Z76" i="4"/>
  <c r="Y77" i="4"/>
  <c r="W179" i="4"/>
  <c r="W180" i="4" s="1"/>
  <c r="W81" i="4"/>
  <c r="W95" i="4" s="1"/>
  <c r="O230" i="4"/>
  <c r="O229" i="4"/>
  <c r="X78" i="4"/>
  <c r="X79" i="4" s="1"/>
  <c r="AA141" i="4"/>
  <c r="AA261" i="4"/>
  <c r="AA116" i="4"/>
  <c r="AB67" i="4"/>
  <c r="AA259" i="4"/>
  <c r="AA263" i="4"/>
  <c r="AA120" i="4"/>
  <c r="AA255" i="4" s="1"/>
  <c r="W178" i="4"/>
  <c r="W177" i="4"/>
  <c r="Y123" i="4" l="1"/>
  <c r="Z93" i="4"/>
  <c r="N202" i="4"/>
  <c r="N201" i="4"/>
  <c r="O219" i="4"/>
  <c r="O220" i="4" s="1"/>
  <c r="P216" i="4"/>
  <c r="P215" i="4"/>
  <c r="P217" i="4" s="1"/>
  <c r="P218" i="4" s="1"/>
  <c r="P219" i="4" s="1"/>
  <c r="P220" i="4" s="1"/>
  <c r="L129" i="4"/>
  <c r="L118" i="4"/>
  <c r="L137" i="4"/>
  <c r="AA70" i="4"/>
  <c r="Z72" i="4"/>
  <c r="Z73" i="4" s="1"/>
  <c r="L242" i="4"/>
  <c r="L244" i="4" s="1"/>
  <c r="L122" i="4" s="1"/>
  <c r="L245" i="4"/>
  <c r="L246" i="4" s="1"/>
  <c r="L266" i="4" s="1"/>
  <c r="L121" i="4" s="1"/>
  <c r="N203" i="4"/>
  <c r="N204" i="4" s="1"/>
  <c r="N100" i="4"/>
  <c r="L110" i="4"/>
  <c r="X179" i="4"/>
  <c r="X180" i="4" s="1"/>
  <c r="X81" i="4"/>
  <c r="X95" i="4" s="1"/>
  <c r="W251" i="4"/>
  <c r="AD75" i="4"/>
  <c r="AB120" i="4"/>
  <c r="AB255" i="4" s="1"/>
  <c r="AC67" i="4"/>
  <c r="AB261" i="4"/>
  <c r="AB259" i="4"/>
  <c r="AB263" i="4"/>
  <c r="AB116" i="4"/>
  <c r="AB141" i="4"/>
  <c r="AA76" i="4"/>
  <c r="Z77" i="4"/>
  <c r="O231" i="4"/>
  <c r="O232" i="4" s="1"/>
  <c r="O233" i="4" s="1"/>
  <c r="O234" i="4" s="1"/>
  <c r="O101" i="4"/>
  <c r="AH84" i="4"/>
  <c r="AE186" i="4"/>
  <c r="AF150" i="4"/>
  <c r="AE208" i="4"/>
  <c r="X177" i="4"/>
  <c r="X178" i="4"/>
  <c r="Y78" i="4"/>
  <c r="Y79" i="4" s="1"/>
  <c r="O98" i="4"/>
  <c r="O168" i="4"/>
  <c r="O169" i="4" s="1"/>
  <c r="AC191" i="4"/>
  <c r="AC99" i="4" s="1"/>
  <c r="AD161" i="4"/>
  <c r="M156" i="4"/>
  <c r="M155" i="4"/>
  <c r="AB85" i="4"/>
  <c r="AA92" i="4"/>
  <c r="AA93" i="4" l="1"/>
  <c r="Z123" i="4"/>
  <c r="Q216" i="4"/>
  <c r="Q215" i="4"/>
  <c r="L257" i="4"/>
  <c r="L124" i="4"/>
  <c r="L127" i="4" s="1"/>
  <c r="L130" i="4" s="1"/>
  <c r="L138" i="4" s="1"/>
  <c r="L143" i="4" s="1"/>
  <c r="L144" i="4" s="1"/>
  <c r="N205" i="4"/>
  <c r="N206" i="4" s="1"/>
  <c r="AB70" i="4"/>
  <c r="AA72" i="4"/>
  <c r="AA73" i="4" s="1"/>
  <c r="Y179" i="4"/>
  <c r="Y180" i="4" s="1"/>
  <c r="Y81" i="4"/>
  <c r="Y95" i="4" s="1"/>
  <c r="AI84" i="4"/>
  <c r="M109" i="4"/>
  <c r="M97" i="4"/>
  <c r="M157" i="4"/>
  <c r="P166" i="4"/>
  <c r="P167" i="4"/>
  <c r="P229" i="4"/>
  <c r="P230" i="4"/>
  <c r="AF208" i="4"/>
  <c r="AG150" i="4"/>
  <c r="AF186" i="4"/>
  <c r="M241" i="4"/>
  <c r="M243" i="4"/>
  <c r="Z78" i="4"/>
  <c r="Z79" i="4" s="1"/>
  <c r="AC120" i="4"/>
  <c r="AC255" i="4" s="1"/>
  <c r="AC259" i="4"/>
  <c r="AC116" i="4"/>
  <c r="AC261" i="4"/>
  <c r="AD67" i="4"/>
  <c r="AC141" i="4"/>
  <c r="AC263" i="4"/>
  <c r="X251" i="4"/>
  <c r="AC85" i="4"/>
  <c r="AB92" i="4"/>
  <c r="AD191" i="4"/>
  <c r="AD99" i="4" s="1"/>
  <c r="AE161" i="4"/>
  <c r="Y178" i="4"/>
  <c r="Y177" i="4"/>
  <c r="AB76" i="4"/>
  <c r="AA77" i="4"/>
  <c r="AE75" i="4"/>
  <c r="AA123" i="4" l="1"/>
  <c r="AB93" i="4"/>
  <c r="Q217" i="4"/>
  <c r="Q218" i="4" s="1"/>
  <c r="Q219" i="4" s="1"/>
  <c r="Q220" i="4" s="1"/>
  <c r="L132" i="4"/>
  <c r="AC70" i="4"/>
  <c r="AB72" i="4"/>
  <c r="AB73" i="4" s="1"/>
  <c r="Z179" i="4"/>
  <c r="Z180" i="4" s="1"/>
  <c r="Z81" i="4"/>
  <c r="Z95" i="4" s="1"/>
  <c r="AF75" i="4"/>
  <c r="M158" i="4"/>
  <c r="AJ84" i="4"/>
  <c r="AD261" i="4"/>
  <c r="AD259" i="4"/>
  <c r="AE67" i="4"/>
  <c r="AD116" i="4"/>
  <c r="AD120" i="4"/>
  <c r="AD255" i="4" s="1"/>
  <c r="AD263" i="4"/>
  <c r="AD141" i="4"/>
  <c r="AG186" i="4"/>
  <c r="AH150" i="4"/>
  <c r="AG208" i="4"/>
  <c r="P101" i="4"/>
  <c r="P231" i="4"/>
  <c r="P232" i="4" s="1"/>
  <c r="P233" i="4" s="1"/>
  <c r="P234" i="4" s="1"/>
  <c r="M102" i="4"/>
  <c r="M103" i="4" s="1"/>
  <c r="M106" i="4" s="1"/>
  <c r="Y251" i="4"/>
  <c r="AA78" i="4"/>
  <c r="AA79" i="4" s="1"/>
  <c r="AD85" i="4"/>
  <c r="AC92" i="4"/>
  <c r="P98" i="4"/>
  <c r="P168" i="4"/>
  <c r="P169" i="4" s="1"/>
  <c r="Z177" i="4"/>
  <c r="Z178" i="4"/>
  <c r="AC76" i="4"/>
  <c r="AB77" i="4"/>
  <c r="AE191" i="4"/>
  <c r="AE99" i="4" s="1"/>
  <c r="AF161" i="4"/>
  <c r="AB123" i="4" l="1"/>
  <c r="AC93" i="4"/>
  <c r="R215" i="4"/>
  <c r="R216" i="4"/>
  <c r="R217" i="4" s="1"/>
  <c r="R218" i="4" s="1"/>
  <c r="M110" i="4"/>
  <c r="AD70" i="4"/>
  <c r="AC72" i="4"/>
  <c r="AC73" i="4" s="1"/>
  <c r="AB78" i="4"/>
  <c r="AB79" i="4" s="1"/>
  <c r="AD76" i="4"/>
  <c r="AC77" i="4"/>
  <c r="AE120" i="4"/>
  <c r="AE255" i="4" s="1"/>
  <c r="AE259" i="4"/>
  <c r="AF67" i="4"/>
  <c r="AE261" i="4"/>
  <c r="AE116" i="4"/>
  <c r="AE141" i="4"/>
  <c r="AE263" i="4"/>
  <c r="AK84" i="4"/>
  <c r="Z251" i="4"/>
  <c r="AE85" i="4"/>
  <c r="AD92" i="4"/>
  <c r="Q229" i="4"/>
  <c r="Q230" i="4"/>
  <c r="AI150" i="4"/>
  <c r="AH208" i="4"/>
  <c r="AH186" i="4"/>
  <c r="N156" i="4"/>
  <c r="N155" i="4"/>
  <c r="Q166" i="4"/>
  <c r="Q167" i="4"/>
  <c r="AA179" i="4"/>
  <c r="AA180" i="4" s="1"/>
  <c r="AA81" i="4"/>
  <c r="AA95" i="4" s="1"/>
  <c r="AG75" i="4"/>
  <c r="M118" i="4"/>
  <c r="M129" i="4"/>
  <c r="M137" i="4"/>
  <c r="AF191" i="4"/>
  <c r="AF99" i="4" s="1"/>
  <c r="AG161" i="4"/>
  <c r="AA177" i="4"/>
  <c r="AA178" i="4"/>
  <c r="M245" i="4"/>
  <c r="M242" i="4"/>
  <c r="M244" i="4" s="1"/>
  <c r="M122" i="4" s="1"/>
  <c r="AC123" i="4" l="1"/>
  <c r="AD93" i="4"/>
  <c r="AD72" i="4"/>
  <c r="AD73" i="4" s="1"/>
  <c r="AE70" i="4"/>
  <c r="O202" i="4"/>
  <c r="R219" i="4"/>
  <c r="R220" i="4" s="1"/>
  <c r="S216" i="4"/>
  <c r="S215" i="4"/>
  <c r="AB179" i="4"/>
  <c r="AB180" i="4" s="1"/>
  <c r="AB81" i="4"/>
  <c r="AB95" i="4" s="1"/>
  <c r="N157" i="4"/>
  <c r="N109" i="4"/>
  <c r="N97" i="4"/>
  <c r="Q231" i="4"/>
  <c r="Q232" i="4" s="1"/>
  <c r="Q233" i="4" s="1"/>
  <c r="Q234" i="4" s="1"/>
  <c r="Q101" i="4"/>
  <c r="AF85" i="4"/>
  <c r="AE92" i="4"/>
  <c r="AL84" i="4"/>
  <c r="AE76" i="4"/>
  <c r="AD77" i="4"/>
  <c r="AH161" i="4"/>
  <c r="AG191" i="4"/>
  <c r="AG99" i="4" s="1"/>
  <c r="AH75" i="4"/>
  <c r="AB177" i="4"/>
  <c r="AB178" i="4"/>
  <c r="AA251" i="4"/>
  <c r="Q98" i="4"/>
  <c r="Q168" i="4"/>
  <c r="Q169" i="4" s="1"/>
  <c r="AJ150" i="4"/>
  <c r="AI208" i="4"/>
  <c r="AI186" i="4"/>
  <c r="N243" i="4"/>
  <c r="M246" i="4"/>
  <c r="M266" i="4" s="1"/>
  <c r="M121" i="4" s="1"/>
  <c r="M124" i="4" s="1"/>
  <c r="M127" i="4" s="1"/>
  <c r="M130" i="4" s="1"/>
  <c r="N241" i="4"/>
  <c r="M257" i="4"/>
  <c r="AF263" i="4"/>
  <c r="AF259" i="4"/>
  <c r="AG67" i="4"/>
  <c r="AF141" i="4"/>
  <c r="AF116" i="4"/>
  <c r="AF120" i="4"/>
  <c r="AF255" i="4" s="1"/>
  <c r="AF261" i="4"/>
  <c r="AC78" i="4"/>
  <c r="AC79" i="4" s="1"/>
  <c r="AD123" i="4" l="1"/>
  <c r="AE93" i="4"/>
  <c r="O201" i="4"/>
  <c r="O203" i="4" s="1"/>
  <c r="S217" i="4"/>
  <c r="S218" i="4" s="1"/>
  <c r="AE72" i="4"/>
  <c r="AE73" i="4" s="1"/>
  <c r="AF70" i="4"/>
  <c r="M138" i="4"/>
  <c r="M143" i="4" s="1"/>
  <c r="M144" i="4" s="1"/>
  <c r="M132" i="4"/>
  <c r="AC179" i="4"/>
  <c r="AC180" i="4" s="1"/>
  <c r="AC81" i="4"/>
  <c r="AC95" i="4" s="1"/>
  <c r="R166" i="4"/>
  <c r="R167" i="4"/>
  <c r="AG85" i="4"/>
  <c r="AF92" i="4"/>
  <c r="AH191" i="4"/>
  <c r="AH99" i="4" s="1"/>
  <c r="AI161" i="4"/>
  <c r="AM84" i="4"/>
  <c r="N158" i="4"/>
  <c r="AC177" i="4"/>
  <c r="AC178" i="4"/>
  <c r="AI75" i="4"/>
  <c r="AD78" i="4"/>
  <c r="AD79" i="4" s="1"/>
  <c r="R229" i="4"/>
  <c r="R230" i="4"/>
  <c r="AB251" i="4"/>
  <c r="AG141" i="4"/>
  <c r="AG116" i="4"/>
  <c r="AG263" i="4"/>
  <c r="AG261" i="4"/>
  <c r="AH67" i="4"/>
  <c r="AG259" i="4"/>
  <c r="AG120" i="4"/>
  <c r="AG255" i="4" s="1"/>
  <c r="AK150" i="4"/>
  <c r="AJ186" i="4"/>
  <c r="AJ208" i="4"/>
  <c r="AF76" i="4"/>
  <c r="AE77" i="4"/>
  <c r="N102" i="4"/>
  <c r="N103" i="4" s="1"/>
  <c r="N106" i="4" s="1"/>
  <c r="AF93" i="4" l="1"/>
  <c r="AE123" i="4"/>
  <c r="O204" i="4"/>
  <c r="P202" i="4" s="1"/>
  <c r="O100" i="4"/>
  <c r="AG70" i="4"/>
  <c r="AF72" i="4"/>
  <c r="AF73" i="4" s="1"/>
  <c r="N110" i="4"/>
  <c r="AN84" i="4"/>
  <c r="AE78" i="4"/>
  <c r="AE79" i="4" s="1"/>
  <c r="R101" i="4"/>
  <c r="R231" i="4"/>
  <c r="R232" i="4" s="1"/>
  <c r="R233" i="4" s="1"/>
  <c r="R234" i="4" s="1"/>
  <c r="AD178" i="4"/>
  <c r="AD177" i="4"/>
  <c r="AH85" i="4"/>
  <c r="AG92" i="4"/>
  <c r="N118" i="4"/>
  <c r="N129" i="4"/>
  <c r="N137" i="4"/>
  <c r="AI191" i="4"/>
  <c r="AI99" i="4" s="1"/>
  <c r="AJ161" i="4"/>
  <c r="N245" i="4"/>
  <c r="N242" i="4"/>
  <c r="N244" i="4" s="1"/>
  <c r="N122" i="4" s="1"/>
  <c r="O205" i="4"/>
  <c r="AL150" i="4"/>
  <c r="AK208" i="4"/>
  <c r="AK186" i="4"/>
  <c r="AI67" i="4"/>
  <c r="AH259" i="4"/>
  <c r="AH141" i="4"/>
  <c r="AH116" i="4"/>
  <c r="AH120" i="4"/>
  <c r="AH255" i="4" s="1"/>
  <c r="AH261" i="4"/>
  <c r="AH263" i="4"/>
  <c r="AD179" i="4"/>
  <c r="AD180" i="4" s="1"/>
  <c r="AD81" i="4"/>
  <c r="AD95" i="4" s="1"/>
  <c r="AC251" i="4"/>
  <c r="AJ75" i="4"/>
  <c r="AG76" i="4"/>
  <c r="AF77" i="4"/>
  <c r="S219" i="4"/>
  <c r="S220" i="4" s="1"/>
  <c r="T215" i="4"/>
  <c r="T216" i="4"/>
  <c r="R98" i="4"/>
  <c r="R168" i="4"/>
  <c r="R169" i="4" s="1"/>
  <c r="AF123" i="4" l="1"/>
  <c r="AG93" i="4"/>
  <c r="P201" i="4"/>
  <c r="P203" i="4" s="1"/>
  <c r="AG72" i="4"/>
  <c r="AG73" i="4" s="1"/>
  <c r="AH70" i="4"/>
  <c r="T217" i="4"/>
  <c r="T218" i="4" s="1"/>
  <c r="AE178" i="4"/>
  <c r="AE177" i="4"/>
  <c r="N246" i="4"/>
  <c r="N266" i="4" s="1"/>
  <c r="N121" i="4" s="1"/>
  <c r="N124" i="4" s="1"/>
  <c r="N127" i="4" s="1"/>
  <c r="N130" i="4" s="1"/>
  <c r="N138" i="4" s="1"/>
  <c r="N143" i="4" s="1"/>
  <c r="N144" i="4" s="1"/>
  <c r="AE179" i="4"/>
  <c r="AE180" i="4" s="1"/>
  <c r="AE81" i="4"/>
  <c r="AE95" i="4" s="1"/>
  <c r="AI141" i="4"/>
  <c r="AI116" i="4"/>
  <c r="AI261" i="4"/>
  <c r="AI120" i="4"/>
  <c r="AI255" i="4" s="1"/>
  <c r="AI263" i="4"/>
  <c r="AJ67" i="4"/>
  <c r="AI259" i="4"/>
  <c r="AF78" i="4"/>
  <c r="AF79" i="4" s="1"/>
  <c r="S229" i="4"/>
  <c r="S230" i="4"/>
  <c r="AO84" i="4"/>
  <c r="S166" i="4"/>
  <c r="S167" i="4"/>
  <c r="AK75" i="4"/>
  <c r="AI85" i="4"/>
  <c r="AH92" i="4"/>
  <c r="AH76" i="4"/>
  <c r="AG77" i="4"/>
  <c r="O206" i="4"/>
  <c r="AD251" i="4"/>
  <c r="AM150" i="4"/>
  <c r="AL208" i="4"/>
  <c r="AL186" i="4"/>
  <c r="AK161" i="4"/>
  <c r="AJ191" i="4"/>
  <c r="AJ99" i="4" s="1"/>
  <c r="N257" i="4"/>
  <c r="AG123" i="4" l="1"/>
  <c r="AH93" i="4"/>
  <c r="P100" i="4"/>
  <c r="AH72" i="4"/>
  <c r="AH73" i="4" s="1"/>
  <c r="AI70" i="4"/>
  <c r="N132" i="4"/>
  <c r="S231" i="4"/>
  <c r="S232" i="4" s="1"/>
  <c r="S233" i="4" s="1"/>
  <c r="S234" i="4" s="1"/>
  <c r="S101" i="4"/>
  <c r="AM208" i="4"/>
  <c r="AM186" i="4"/>
  <c r="AN150" i="4"/>
  <c r="P204" i="4"/>
  <c r="AG78" i="4"/>
  <c r="AG79" i="4" s="1"/>
  <c r="AJ85" i="4"/>
  <c r="AI92" i="4"/>
  <c r="AE251" i="4"/>
  <c r="T219" i="4"/>
  <c r="T220" i="4" s="1"/>
  <c r="U215" i="4"/>
  <c r="U216" i="4"/>
  <c r="AL75" i="4"/>
  <c r="AJ263" i="4"/>
  <c r="AJ261" i="4"/>
  <c r="AJ141" i="4"/>
  <c r="AJ116" i="4"/>
  <c r="AK67" i="4"/>
  <c r="AJ259" i="4"/>
  <c r="AJ120" i="4"/>
  <c r="AJ255" i="4" s="1"/>
  <c r="AF177" i="4"/>
  <c r="AF178" i="4"/>
  <c r="AK191" i="4"/>
  <c r="AK99" i="4" s="1"/>
  <c r="AL161" i="4"/>
  <c r="AI76" i="4"/>
  <c r="AH77" i="4"/>
  <c r="S98" i="4"/>
  <c r="S168" i="4"/>
  <c r="S169" i="4" s="1"/>
  <c r="AP84" i="4"/>
  <c r="AF179" i="4"/>
  <c r="AF180" i="4" s="1"/>
  <c r="AF81" i="4"/>
  <c r="AF95" i="4" s="1"/>
  <c r="AI93" i="4" l="1"/>
  <c r="AH123" i="4"/>
  <c r="AI72" i="4"/>
  <c r="AI73" i="4" s="1"/>
  <c r="AJ70" i="4"/>
  <c r="AH78" i="4"/>
  <c r="AH79" i="4" s="1"/>
  <c r="AG178" i="4"/>
  <c r="AG177" i="4"/>
  <c r="AJ76" i="4"/>
  <c r="AI77" i="4"/>
  <c r="T230" i="4"/>
  <c r="T229" i="4"/>
  <c r="T167" i="4"/>
  <c r="T166" i="4"/>
  <c r="U217" i="4"/>
  <c r="U218" i="4" s="1"/>
  <c r="AQ84" i="4"/>
  <c r="AM161" i="4"/>
  <c r="AL191" i="4"/>
  <c r="AL99" i="4" s="1"/>
  <c r="AK261" i="4"/>
  <c r="AK263" i="4"/>
  <c r="AL67" i="4"/>
  <c r="AK141" i="4"/>
  <c r="AK120" i="4"/>
  <c r="AK255" i="4" s="1"/>
  <c r="AK259" i="4"/>
  <c r="AK116" i="4"/>
  <c r="AM75" i="4"/>
  <c r="AK85" i="4"/>
  <c r="AJ92" i="4"/>
  <c r="AG179" i="4"/>
  <c r="AG180" i="4" s="1"/>
  <c r="AG81" i="4"/>
  <c r="AG95" i="4" s="1"/>
  <c r="AN208" i="4"/>
  <c r="AO150" i="4"/>
  <c r="AN186" i="4"/>
  <c r="AF251" i="4"/>
  <c r="P205" i="4"/>
  <c r="Q201" i="4"/>
  <c r="Q202" i="4"/>
  <c r="AI123" i="4" l="1"/>
  <c r="AJ93" i="4"/>
  <c r="AK70" i="4"/>
  <c r="AJ72" i="4"/>
  <c r="AJ73" i="4" s="1"/>
  <c r="AP150" i="4"/>
  <c r="AO208" i="4"/>
  <c r="AO186" i="4"/>
  <c r="AH177" i="4"/>
  <c r="AH178" i="4"/>
  <c r="AH179" i="4"/>
  <c r="AH180" i="4" s="1"/>
  <c r="AH81" i="4"/>
  <c r="AH95" i="4" s="1"/>
  <c r="P206" i="4"/>
  <c r="T98" i="4"/>
  <c r="T168" i="4"/>
  <c r="T169" i="4" s="1"/>
  <c r="AN161" i="4"/>
  <c r="AM191" i="4"/>
  <c r="AM99" i="4" s="1"/>
  <c r="AI78" i="4"/>
  <c r="AI79" i="4" s="1"/>
  <c r="Q203" i="4"/>
  <c r="Q100" i="4"/>
  <c r="AG251" i="4"/>
  <c r="AN75" i="4"/>
  <c r="U219" i="4"/>
  <c r="U220" i="4" s="1"/>
  <c r="V215" i="4"/>
  <c r="V216" i="4"/>
  <c r="AL85" i="4"/>
  <c r="AK92" i="4"/>
  <c r="AL141" i="4"/>
  <c r="AL116" i="4"/>
  <c r="AL120" i="4"/>
  <c r="AL255" i="4" s="1"/>
  <c r="AM67" i="4"/>
  <c r="AL261" i="4"/>
  <c r="AL259" i="4"/>
  <c r="AL263" i="4"/>
  <c r="T101" i="4"/>
  <c r="T231" i="4"/>
  <c r="T232" i="4" s="1"/>
  <c r="T233" i="4" s="1"/>
  <c r="T234" i="4" s="1"/>
  <c r="AK76" i="4"/>
  <c r="AJ77" i="4"/>
  <c r="AJ123" i="4" l="1"/>
  <c r="AK93" i="4"/>
  <c r="AK72" i="4"/>
  <c r="AK73" i="4" s="1"/>
  <c r="AL70" i="4"/>
  <c r="AI179" i="4"/>
  <c r="AI180" i="4" s="1"/>
  <c r="AI81" i="4"/>
  <c r="AI95" i="4" s="1"/>
  <c r="AI177" i="4"/>
  <c r="AI178" i="4"/>
  <c r="AM120" i="4"/>
  <c r="AM255" i="4" s="1"/>
  <c r="AN67" i="4"/>
  <c r="AM263" i="4"/>
  <c r="AM259" i="4"/>
  <c r="AM141" i="4"/>
  <c r="AM261" i="4"/>
  <c r="AM116" i="4"/>
  <c r="AL76" i="4"/>
  <c r="AK77" i="4"/>
  <c r="AM85" i="4"/>
  <c r="AL92" i="4"/>
  <c r="V217" i="4"/>
  <c r="V218" i="4" s="1"/>
  <c r="AH251" i="4"/>
  <c r="AP208" i="4"/>
  <c r="AP186" i="4"/>
  <c r="AQ150" i="4"/>
  <c r="AO75" i="4"/>
  <c r="AJ78" i="4"/>
  <c r="AJ79" i="4" s="1"/>
  <c r="U166" i="4"/>
  <c r="U167" i="4"/>
  <c r="U229" i="4"/>
  <c r="U230" i="4"/>
  <c r="AO161" i="4"/>
  <c r="AN191" i="4"/>
  <c r="AN99" i="4" s="1"/>
  <c r="Q204" i="4"/>
  <c r="AK123" i="4" l="1"/>
  <c r="AL93" i="4"/>
  <c r="AM70" i="4"/>
  <c r="AL72" i="4"/>
  <c r="AL73" i="4" s="1"/>
  <c r="Q205" i="4"/>
  <c r="R201" i="4"/>
  <c r="R202" i="4"/>
  <c r="U98" i="4"/>
  <c r="U168" i="4"/>
  <c r="U169" i="4" s="1"/>
  <c r="AN85" i="4"/>
  <c r="AM92" i="4"/>
  <c r="O156" i="4"/>
  <c r="O155" i="4"/>
  <c r="AN261" i="4"/>
  <c r="AO67" i="4"/>
  <c r="AN259" i="4"/>
  <c r="AN116" i="4"/>
  <c r="AN263" i="4"/>
  <c r="AN120" i="4"/>
  <c r="AN255" i="4" s="1"/>
  <c r="AN141" i="4"/>
  <c r="AP75" i="4"/>
  <c r="U231" i="4"/>
  <c r="U232" i="4" s="1"/>
  <c r="U233" i="4" s="1"/>
  <c r="U234" i="4" s="1"/>
  <c r="U101" i="4"/>
  <c r="AK78" i="4"/>
  <c r="AK79" i="4" s="1"/>
  <c r="AJ178" i="4"/>
  <c r="AJ177" i="4"/>
  <c r="AI251" i="4"/>
  <c r="AP161" i="4"/>
  <c r="AO191" i="4"/>
  <c r="AO99" i="4" s="1"/>
  <c r="AJ179" i="4"/>
  <c r="AJ180" i="4" s="1"/>
  <c r="AJ81" i="4"/>
  <c r="AJ95" i="4" s="1"/>
  <c r="V219" i="4"/>
  <c r="V220" i="4" s="1"/>
  <c r="W216" i="4"/>
  <c r="W215" i="4"/>
  <c r="AQ208" i="4"/>
  <c r="AQ186" i="4"/>
  <c r="AM76" i="4"/>
  <c r="AL77" i="4"/>
  <c r="AM93" i="4" l="1"/>
  <c r="AL123" i="4"/>
  <c r="AN70" i="4"/>
  <c r="AM72" i="4"/>
  <c r="AM73" i="4" s="1"/>
  <c r="W217" i="4"/>
  <c r="W218" i="4" s="1"/>
  <c r="AK177" i="4"/>
  <c r="AK178" i="4"/>
  <c r="V229" i="4"/>
  <c r="V230" i="4"/>
  <c r="O97" i="4"/>
  <c r="O109" i="4"/>
  <c r="O157" i="4"/>
  <c r="AK179" i="4"/>
  <c r="AK180" i="4" s="1"/>
  <c r="AK81" i="4"/>
  <c r="AK95" i="4" s="1"/>
  <c r="O243" i="4"/>
  <c r="O241" i="4"/>
  <c r="AQ161" i="4"/>
  <c r="AQ191" i="4" s="1"/>
  <c r="AQ99" i="4" s="1"/>
  <c r="AP191" i="4"/>
  <c r="AP99" i="4" s="1"/>
  <c r="AO263" i="4"/>
  <c r="AO259" i="4"/>
  <c r="AO141" i="4"/>
  <c r="AO116" i="4"/>
  <c r="AO120" i="4"/>
  <c r="AO255" i="4" s="1"/>
  <c r="AP67" i="4"/>
  <c r="AO261" i="4"/>
  <c r="AO85" i="4"/>
  <c r="AN92" i="4"/>
  <c r="R203" i="4"/>
  <c r="R100" i="4"/>
  <c r="AL78" i="4"/>
  <c r="AL79" i="4" s="1"/>
  <c r="AN76" i="4"/>
  <c r="AM77" i="4"/>
  <c r="AJ251" i="4"/>
  <c r="AQ75" i="4"/>
  <c r="V166" i="4"/>
  <c r="V167" i="4"/>
  <c r="Q206" i="4"/>
  <c r="AN93" i="4" l="1"/>
  <c r="AM123" i="4"/>
  <c r="X216" i="4"/>
  <c r="W219" i="4"/>
  <c r="W220" i="4" s="1"/>
  <c r="X215" i="4"/>
  <c r="R204" i="4"/>
  <c r="R205" i="4" s="1"/>
  <c r="AO70" i="4"/>
  <c r="AN72" i="4"/>
  <c r="AN73" i="4" s="1"/>
  <c r="AL179" i="4"/>
  <c r="AL180" i="4" s="1"/>
  <c r="AL81" i="4"/>
  <c r="AL95" i="4" s="1"/>
  <c r="AL177" i="4"/>
  <c r="AL178" i="4"/>
  <c r="V98" i="4"/>
  <c r="V168" i="4"/>
  <c r="V169" i="4" s="1"/>
  <c r="S201" i="4"/>
  <c r="AP85" i="4"/>
  <c r="AO92" i="4"/>
  <c r="O158" i="4"/>
  <c r="V231" i="4"/>
  <c r="V232" i="4" s="1"/>
  <c r="V233" i="4" s="1"/>
  <c r="V234" i="4" s="1"/>
  <c r="V101" i="4"/>
  <c r="AM78" i="4"/>
  <c r="AM79" i="4" s="1"/>
  <c r="AO76" i="4"/>
  <c r="AN77" i="4"/>
  <c r="O102" i="4"/>
  <c r="O103" i="4" s="1"/>
  <c r="O106" i="4" s="1"/>
  <c r="AQ67" i="4"/>
  <c r="AP261" i="4"/>
  <c r="AP263" i="4"/>
  <c r="AP259" i="4"/>
  <c r="AP141" i="4"/>
  <c r="AP120" i="4"/>
  <c r="AP255" i="4" s="1"/>
  <c r="AP116" i="4"/>
  <c r="AK251" i="4"/>
  <c r="AN123" i="4" l="1"/>
  <c r="AO93" i="4"/>
  <c r="X217" i="4"/>
  <c r="X218" i="4" s="1"/>
  <c r="S202" i="4"/>
  <c r="AO72" i="4"/>
  <c r="AO73" i="4" s="1"/>
  <c r="AP70" i="4"/>
  <c r="O129" i="4"/>
  <c r="O137" i="4"/>
  <c r="O118" i="4"/>
  <c r="AQ261" i="4"/>
  <c r="AQ263" i="4"/>
  <c r="AQ120" i="4"/>
  <c r="AQ255" i="4" s="1"/>
  <c r="AQ141" i="4"/>
  <c r="AQ116" i="4"/>
  <c r="AQ259" i="4"/>
  <c r="AP76" i="4"/>
  <c r="AO77" i="4"/>
  <c r="R206" i="4"/>
  <c r="W166" i="4"/>
  <c r="W167" i="4"/>
  <c r="AM178" i="4"/>
  <c r="AM177" i="4"/>
  <c r="AQ85" i="4"/>
  <c r="AQ92" i="4" s="1"/>
  <c r="AP92" i="4"/>
  <c r="AL251" i="4"/>
  <c r="AN78" i="4"/>
  <c r="AN79" i="4" s="1"/>
  <c r="O245" i="4"/>
  <c r="O257" i="4" s="1"/>
  <c r="O242" i="4"/>
  <c r="O244" i="4" s="1"/>
  <c r="O122" i="4" s="1"/>
  <c r="AM179" i="4"/>
  <c r="AM180" i="4" s="1"/>
  <c r="AM81" i="4"/>
  <c r="AM95" i="4" s="1"/>
  <c r="W230" i="4"/>
  <c r="W229" i="4"/>
  <c r="O110" i="4"/>
  <c r="P155" i="4"/>
  <c r="P156" i="4"/>
  <c r="S203" i="4"/>
  <c r="S100" i="4"/>
  <c r="AP93" i="4" l="1"/>
  <c r="AO123" i="4"/>
  <c r="Y216" i="4"/>
  <c r="X219" i="4"/>
  <c r="X220" i="4" s="1"/>
  <c r="Y215" i="4"/>
  <c r="AQ70" i="4"/>
  <c r="AQ72" i="4" s="1"/>
  <c r="AQ73" i="4" s="1"/>
  <c r="AP72" i="4"/>
  <c r="AP73" i="4" s="1"/>
  <c r="AN179" i="4"/>
  <c r="AN180" i="4" s="1"/>
  <c r="AN81" i="4"/>
  <c r="AN95" i="4" s="1"/>
  <c r="AN178" i="4"/>
  <c r="AN177" i="4"/>
  <c r="P241" i="4"/>
  <c r="O246" i="4"/>
  <c r="O266" i="4" s="1"/>
  <c r="O121" i="4" s="1"/>
  <c r="O124" i="4" s="1"/>
  <c r="O127" i="4" s="1"/>
  <c r="O130" i="4" s="1"/>
  <c r="O138" i="4" s="1"/>
  <c r="O143" i="4" s="1"/>
  <c r="O144" i="4" s="1"/>
  <c r="P243" i="4"/>
  <c r="S204" i="4"/>
  <c r="AM251" i="4"/>
  <c r="AO78" i="4"/>
  <c r="AO79" i="4" s="1"/>
  <c r="P109" i="4"/>
  <c r="P157" i="4"/>
  <c r="P97" i="4"/>
  <c r="W231" i="4"/>
  <c r="W232" i="4" s="1"/>
  <c r="W233" i="4" s="1"/>
  <c r="W234" i="4" s="1"/>
  <c r="W101" i="4"/>
  <c r="W98" i="4"/>
  <c r="W168" i="4"/>
  <c r="W169" i="4" s="1"/>
  <c r="AQ76" i="4"/>
  <c r="AQ77" i="4" s="1"/>
  <c r="AP77" i="4"/>
  <c r="AQ93" i="4" l="1"/>
  <c r="AQ123" i="4" s="1"/>
  <c r="AP123" i="4"/>
  <c r="Y217" i="4"/>
  <c r="Y218" i="4" s="1"/>
  <c r="Y219" i="4" s="1"/>
  <c r="Y220" i="4" s="1"/>
  <c r="AO179" i="4"/>
  <c r="AO180" i="4" s="1"/>
  <c r="AO81" i="4"/>
  <c r="AO95" i="4" s="1"/>
  <c r="AQ78" i="4"/>
  <c r="AQ79" i="4" s="1"/>
  <c r="X229" i="4"/>
  <c r="X230" i="4"/>
  <c r="O132" i="4"/>
  <c r="AO178" i="4"/>
  <c r="AO177" i="4"/>
  <c r="S205" i="4"/>
  <c r="T202" i="4"/>
  <c r="T201" i="4"/>
  <c r="AN251" i="4"/>
  <c r="X167" i="4"/>
  <c r="X166" i="4"/>
  <c r="P102" i="4"/>
  <c r="P103" i="4" s="1"/>
  <c r="P106" i="4" s="1"/>
  <c r="P158" i="4"/>
  <c r="AP78" i="4"/>
  <c r="AP79" i="4" s="1"/>
  <c r="Z215" i="4" l="1"/>
  <c r="Z216" i="4"/>
  <c r="AQ81" i="4"/>
  <c r="AQ95" i="4" s="1"/>
  <c r="AP179" i="4"/>
  <c r="AP180" i="4" s="1"/>
  <c r="AP81" i="4"/>
  <c r="AP95" i="4" s="1"/>
  <c r="P245" i="4"/>
  <c r="P257" i="4" s="1"/>
  <c r="P242" i="4"/>
  <c r="P244" i="4" s="1"/>
  <c r="P122" i="4" s="1"/>
  <c r="X101" i="4"/>
  <c r="X231" i="4"/>
  <c r="X232" i="4" s="1"/>
  <c r="X233" i="4" s="1"/>
  <c r="X234" i="4" s="1"/>
  <c r="AO251" i="4"/>
  <c r="P118" i="4"/>
  <c r="P137" i="4"/>
  <c r="P129" i="4"/>
  <c r="X98" i="4"/>
  <c r="X168" i="4"/>
  <c r="X169" i="4" s="1"/>
  <c r="S206" i="4"/>
  <c r="AP177" i="4"/>
  <c r="AP178" i="4"/>
  <c r="Q155" i="4"/>
  <c r="Q156" i="4"/>
  <c r="P110" i="4"/>
  <c r="T203" i="4"/>
  <c r="T100" i="4"/>
  <c r="Z217" i="4" l="1"/>
  <c r="Z218" i="4" s="1"/>
  <c r="Z219" i="4" s="1"/>
  <c r="Z220" i="4" s="1"/>
  <c r="AA216" i="4"/>
  <c r="AA215" i="4"/>
  <c r="AQ178" i="4"/>
  <c r="AQ177" i="4"/>
  <c r="Y229" i="4"/>
  <c r="Y230" i="4"/>
  <c r="AP251" i="4"/>
  <c r="Y166" i="4"/>
  <c r="Y167" i="4"/>
  <c r="AQ251" i="4"/>
  <c r="Q157" i="4"/>
  <c r="Q97" i="4"/>
  <c r="Q109" i="4"/>
  <c r="T204" i="4"/>
  <c r="Q243" i="4"/>
  <c r="P246" i="4"/>
  <c r="P266" i="4" s="1"/>
  <c r="P121" i="4" s="1"/>
  <c r="P124" i="4" s="1"/>
  <c r="P127" i="4" s="1"/>
  <c r="P130" i="4" s="1"/>
  <c r="Q241" i="4"/>
  <c r="AQ179" i="4"/>
  <c r="AQ180" i="4" s="1"/>
  <c r="AA217" i="4" l="1"/>
  <c r="AA218" i="4" s="1"/>
  <c r="P138" i="4"/>
  <c r="P143" i="4" s="1"/>
  <c r="P144" i="4" s="1"/>
  <c r="P132" i="4"/>
  <c r="Y231" i="4"/>
  <c r="Y232" i="4" s="1"/>
  <c r="Y233" i="4" s="1"/>
  <c r="Y234" i="4" s="1"/>
  <c r="Y101" i="4"/>
  <c r="Q102" i="4"/>
  <c r="Q103" i="4" s="1"/>
  <c r="Q106" i="4" s="1"/>
  <c r="Q158" i="4"/>
  <c r="T205" i="4"/>
  <c r="U201" i="4"/>
  <c r="U202" i="4"/>
  <c r="Y98" i="4"/>
  <c r="Y168" i="4"/>
  <c r="Y169" i="4" s="1"/>
  <c r="AB215" i="4" l="1"/>
  <c r="AA219" i="4"/>
  <c r="AA220" i="4" s="1"/>
  <c r="AB216" i="4"/>
  <c r="Q110" i="4"/>
  <c r="R155" i="4"/>
  <c r="R156" i="4"/>
  <c r="Q137" i="4"/>
  <c r="Q129" i="4"/>
  <c r="Q118" i="4"/>
  <c r="Z229" i="4"/>
  <c r="Z230" i="4"/>
  <c r="U100" i="4"/>
  <c r="U203" i="4"/>
  <c r="Z167" i="4"/>
  <c r="Z166" i="4"/>
  <c r="T206" i="4"/>
  <c r="Q242" i="4"/>
  <c r="Q244" i="4" s="1"/>
  <c r="Q122" i="4" s="1"/>
  <c r="Q245" i="4"/>
  <c r="Q257" i="4" s="1"/>
  <c r="AB217" i="4" l="1"/>
  <c r="AB218" i="4" s="1"/>
  <c r="U204" i="4"/>
  <c r="V201" i="4" s="1"/>
  <c r="Z231" i="4"/>
  <c r="Z232" i="4" s="1"/>
  <c r="Z233" i="4" s="1"/>
  <c r="Z234" i="4" s="1"/>
  <c r="Z101" i="4"/>
  <c r="R243" i="4"/>
  <c r="R241" i="4"/>
  <c r="Q246" i="4"/>
  <c r="Q266" i="4" s="1"/>
  <c r="Q121" i="4" s="1"/>
  <c r="Q124" i="4" s="1"/>
  <c r="Q127" i="4" s="1"/>
  <c r="Q130" i="4" s="1"/>
  <c r="Q138" i="4" s="1"/>
  <c r="Q143" i="4" s="1"/>
  <c r="Q144" i="4" s="1"/>
  <c r="Z98" i="4"/>
  <c r="Z168" i="4"/>
  <c r="Z169" i="4" s="1"/>
  <c r="R109" i="4"/>
  <c r="R157" i="4"/>
  <c r="R97" i="4"/>
  <c r="U205" i="4" l="1"/>
  <c r="U206" i="4" s="1"/>
  <c r="AB219" i="4"/>
  <c r="AB220" i="4" s="1"/>
  <c r="AC215" i="4"/>
  <c r="AC216" i="4"/>
  <c r="V202" i="4"/>
  <c r="V203" i="4" s="1"/>
  <c r="AA167" i="4"/>
  <c r="AA166" i="4"/>
  <c r="R102" i="4"/>
  <c r="R103" i="4" s="1"/>
  <c r="R106" i="4" s="1"/>
  <c r="V100" i="4"/>
  <c r="R158" i="4"/>
  <c r="AA229" i="4"/>
  <c r="AA230" i="4"/>
  <c r="Q132" i="4"/>
  <c r="AC217" i="4" l="1"/>
  <c r="AC218" i="4" s="1"/>
  <c r="R110" i="4"/>
  <c r="V204" i="4"/>
  <c r="V205" i="4" s="1"/>
  <c r="AA231" i="4"/>
  <c r="AA232" i="4" s="1"/>
  <c r="AA233" i="4" s="1"/>
  <c r="AA234" i="4" s="1"/>
  <c r="AA101" i="4"/>
  <c r="R118" i="4"/>
  <c r="R137" i="4"/>
  <c r="R129" i="4"/>
  <c r="S155" i="4"/>
  <c r="S156" i="4"/>
  <c r="AA98" i="4"/>
  <c r="AA168" i="4"/>
  <c r="AA169" i="4" s="1"/>
  <c r="R242" i="4"/>
  <c r="R244" i="4" s="1"/>
  <c r="R122" i="4" s="1"/>
  <c r="R245" i="4"/>
  <c r="W202" i="4" l="1"/>
  <c r="AD215" i="4"/>
  <c r="AC219" i="4"/>
  <c r="AC220" i="4" s="1"/>
  <c r="AD216" i="4"/>
  <c r="W201" i="4"/>
  <c r="AB230" i="4"/>
  <c r="AB229" i="4"/>
  <c r="S243" i="4"/>
  <c r="S241" i="4"/>
  <c r="R246" i="4"/>
  <c r="R266" i="4" s="1"/>
  <c r="R121" i="4" s="1"/>
  <c r="R124" i="4" s="1"/>
  <c r="R127" i="4" s="1"/>
  <c r="R130" i="4" s="1"/>
  <c r="R257" i="4"/>
  <c r="AB167" i="4"/>
  <c r="AB166" i="4"/>
  <c r="S97" i="4"/>
  <c r="S109" i="4"/>
  <c r="S157" i="4"/>
  <c r="V206" i="4"/>
  <c r="W203" i="4" l="1"/>
  <c r="W204" i="4" s="1"/>
  <c r="W205" i="4" s="1"/>
  <c r="W100" i="4"/>
  <c r="AD217" i="4"/>
  <c r="AD218" i="4" s="1"/>
  <c r="R138" i="4"/>
  <c r="R143" i="4" s="1"/>
  <c r="R144" i="4" s="1"/>
  <c r="R132" i="4"/>
  <c r="S102" i="4"/>
  <c r="AB101" i="4"/>
  <c r="AB231" i="4"/>
  <c r="AB232" i="4" s="1"/>
  <c r="AB233" i="4" s="1"/>
  <c r="AB234" i="4" s="1"/>
  <c r="AB98" i="4"/>
  <c r="AB168" i="4"/>
  <c r="AB169" i="4" s="1"/>
  <c r="S158" i="4"/>
  <c r="X202" i="4" l="1"/>
  <c r="X201" i="4"/>
  <c r="X100" i="4" s="1"/>
  <c r="AD219" i="4"/>
  <c r="AD220" i="4" s="1"/>
  <c r="AE216" i="4"/>
  <c r="AE215" i="4"/>
  <c r="S242" i="4"/>
  <c r="S244" i="4" s="1"/>
  <c r="S122" i="4" s="1"/>
  <c r="S245" i="4"/>
  <c r="S257" i="4" s="1"/>
  <c r="S110" i="4"/>
  <c r="AC230" i="4"/>
  <c r="AC229" i="4"/>
  <c r="W206" i="4"/>
  <c r="T155" i="4"/>
  <c r="T156" i="4"/>
  <c r="AC166" i="4"/>
  <c r="AC167" i="4"/>
  <c r="S103" i="4"/>
  <c r="S106" i="4" s="1"/>
  <c r="X203" i="4" l="1"/>
  <c r="X204" i="4" s="1"/>
  <c r="AE217" i="4"/>
  <c r="AE218" i="4" s="1"/>
  <c r="T97" i="4"/>
  <c r="T109" i="4"/>
  <c r="T157" i="4"/>
  <c r="S246" i="4"/>
  <c r="S266" i="4" s="1"/>
  <c r="S121" i="4" s="1"/>
  <c r="T243" i="4"/>
  <c r="T241" i="4"/>
  <c r="S129" i="4"/>
  <c r="S118" i="4"/>
  <c r="S137" i="4"/>
  <c r="AC98" i="4"/>
  <c r="AC168" i="4"/>
  <c r="AC169" i="4" s="1"/>
  <c r="AC101" i="4"/>
  <c r="AC231" i="4"/>
  <c r="AC232" i="4" s="1"/>
  <c r="AC233" i="4" s="1"/>
  <c r="AC234" i="4" s="1"/>
  <c r="Y202" i="4" l="1"/>
  <c r="X205" i="4"/>
  <c r="Y201" i="4"/>
  <c r="Y100" i="4" s="1"/>
  <c r="AE219" i="4"/>
  <c r="AE220" i="4" s="1"/>
  <c r="AF216" i="4"/>
  <c r="AF215" i="4"/>
  <c r="S124" i="4"/>
  <c r="S127" i="4" s="1"/>
  <c r="S130" i="4" s="1"/>
  <c r="S138" i="4" s="1"/>
  <c r="S143" i="4" s="1"/>
  <c r="S144" i="4" s="1"/>
  <c r="T158" i="4"/>
  <c r="AD230" i="4"/>
  <c r="AD229" i="4"/>
  <c r="AD166" i="4"/>
  <c r="AD167" i="4"/>
  <c r="X206" i="4"/>
  <c r="T102" i="4"/>
  <c r="T110" i="4" s="1"/>
  <c r="AF217" i="4" l="1"/>
  <c r="AF218" i="4" s="1"/>
  <c r="Y203" i="4"/>
  <c r="Y204" i="4" s="1"/>
  <c r="T103" i="4"/>
  <c r="T106" i="4" s="1"/>
  <c r="T129" i="4" s="1"/>
  <c r="S132" i="4"/>
  <c r="AD98" i="4"/>
  <c r="AD168" i="4"/>
  <c r="AD169" i="4" s="1"/>
  <c r="U156" i="4"/>
  <c r="U155" i="4"/>
  <c r="AD231" i="4"/>
  <c r="AD232" i="4" s="1"/>
  <c r="AD233" i="4" s="1"/>
  <c r="AD234" i="4" s="1"/>
  <c r="AD101" i="4"/>
  <c r="T245" i="4"/>
  <c r="T257" i="4" s="1"/>
  <c r="T242" i="4"/>
  <c r="T244" i="4" s="1"/>
  <c r="T122" i="4" s="1"/>
  <c r="Y205" i="4" l="1"/>
  <c r="Y206" i="4" s="1"/>
  <c r="Z202" i="4"/>
  <c r="Z201" i="4"/>
  <c r="Z203" i="4" s="1"/>
  <c r="AG216" i="4"/>
  <c r="AF219" i="4"/>
  <c r="AF220" i="4" s="1"/>
  <c r="AG215" i="4"/>
  <c r="AG217" i="4" s="1"/>
  <c r="T118" i="4"/>
  <c r="T137" i="4"/>
  <c r="U243" i="4"/>
  <c r="T246" i="4"/>
  <c r="T266" i="4" s="1"/>
  <c r="T121" i="4" s="1"/>
  <c r="U241" i="4"/>
  <c r="U97" i="4"/>
  <c r="U109" i="4"/>
  <c r="U157" i="4"/>
  <c r="Z100" i="4"/>
  <c r="AE229" i="4"/>
  <c r="AE230" i="4"/>
  <c r="AE167" i="4"/>
  <c r="AE166" i="4"/>
  <c r="AG218" i="4" l="1"/>
  <c r="AG219" i="4" s="1"/>
  <c r="AG220" i="4" s="1"/>
  <c r="T124" i="4"/>
  <c r="T127" i="4" s="1"/>
  <c r="T130" i="4" s="1"/>
  <c r="T138" i="4" s="1"/>
  <c r="T143" i="4" s="1"/>
  <c r="T144" i="4" s="1"/>
  <c r="AH216" i="4"/>
  <c r="AH215" i="4"/>
  <c r="Z204" i="4"/>
  <c r="AA201" i="4" s="1"/>
  <c r="U158" i="4"/>
  <c r="U102" i="4"/>
  <c r="U103" i="4" s="1"/>
  <c r="U106" i="4" s="1"/>
  <c r="AE98" i="4"/>
  <c r="AE168" i="4"/>
  <c r="AE169" i="4" s="1"/>
  <c r="AE231" i="4"/>
  <c r="AE232" i="4" s="1"/>
  <c r="AE233" i="4" s="1"/>
  <c r="AE234" i="4" s="1"/>
  <c r="AE101" i="4"/>
  <c r="T132" i="4" l="1"/>
  <c r="Z205" i="4"/>
  <c r="AH217" i="4"/>
  <c r="AH218" i="4" s="1"/>
  <c r="AA202" i="4"/>
  <c r="U110" i="4"/>
  <c r="V155" i="4"/>
  <c r="V156" i="4"/>
  <c r="U137" i="4"/>
  <c r="U129" i="4"/>
  <c r="U118" i="4"/>
  <c r="AF229" i="4"/>
  <c r="AF230" i="4"/>
  <c r="U245" i="4"/>
  <c r="U257" i="4" s="1"/>
  <c r="U242" i="4"/>
  <c r="U244" i="4" s="1"/>
  <c r="U122" i="4" s="1"/>
  <c r="AA100" i="4"/>
  <c r="AA203" i="4"/>
  <c r="AF167" i="4"/>
  <c r="AF166" i="4"/>
  <c r="Z206" i="4"/>
  <c r="AI216" i="4" l="1"/>
  <c r="AI215" i="4"/>
  <c r="AH219" i="4"/>
  <c r="AH220" i="4" s="1"/>
  <c r="AA204" i="4"/>
  <c r="AA205" i="4" s="1"/>
  <c r="AB202" i="4"/>
  <c r="AB201" i="4"/>
  <c r="V157" i="4"/>
  <c r="V109" i="4"/>
  <c r="V97" i="4"/>
  <c r="V241" i="4"/>
  <c r="V243" i="4"/>
  <c r="U246" i="4"/>
  <c r="U266" i="4" s="1"/>
  <c r="U121" i="4" s="1"/>
  <c r="U124" i="4" s="1"/>
  <c r="U127" i="4" s="1"/>
  <c r="U130" i="4" s="1"/>
  <c r="AF98" i="4"/>
  <c r="AF168" i="4"/>
  <c r="AF169" i="4" s="1"/>
  <c r="AF231" i="4"/>
  <c r="AF232" i="4" s="1"/>
  <c r="AF233" i="4" s="1"/>
  <c r="AF234" i="4" s="1"/>
  <c r="AF101" i="4"/>
  <c r="AI217" i="4" l="1"/>
  <c r="AI218" i="4" s="1"/>
  <c r="U138" i="4"/>
  <c r="U143" i="4" s="1"/>
  <c r="U144" i="4" s="1"/>
  <c r="U132" i="4"/>
  <c r="AG229" i="4"/>
  <c r="AG230" i="4"/>
  <c r="V102" i="4"/>
  <c r="V103" i="4" s="1"/>
  <c r="V106" i="4" s="1"/>
  <c r="AB203" i="4"/>
  <c r="AB100" i="4"/>
  <c r="AG167" i="4"/>
  <c r="AG166" i="4"/>
  <c r="V158" i="4"/>
  <c r="AA206" i="4"/>
  <c r="AB204" i="4" l="1"/>
  <c r="AB205" i="4" s="1"/>
  <c r="AI219" i="4"/>
  <c r="AI220" i="4" s="1"/>
  <c r="AJ215" i="4"/>
  <c r="AJ216" i="4"/>
  <c r="AC201" i="4"/>
  <c r="AC202" i="4"/>
  <c r="V129" i="4"/>
  <c r="V137" i="4"/>
  <c r="V118" i="4"/>
  <c r="V242" i="4"/>
  <c r="V244" i="4" s="1"/>
  <c r="V122" i="4" s="1"/>
  <c r="V245" i="4"/>
  <c r="V257" i="4" s="1"/>
  <c r="AG231" i="4"/>
  <c r="AG232" i="4" s="1"/>
  <c r="AG233" i="4" s="1"/>
  <c r="AG234" i="4" s="1"/>
  <c r="AG101" i="4"/>
  <c r="W155" i="4"/>
  <c r="W156" i="4"/>
  <c r="V110" i="4"/>
  <c r="AG98" i="4"/>
  <c r="AG168" i="4"/>
  <c r="AG169" i="4" s="1"/>
  <c r="AJ217" i="4" l="1"/>
  <c r="AJ218" i="4" s="1"/>
  <c r="AJ219" i="4" s="1"/>
  <c r="AJ220" i="4" s="1"/>
  <c r="W243" i="4"/>
  <c r="W241" i="4"/>
  <c r="V246" i="4"/>
  <c r="V266" i="4" s="1"/>
  <c r="V121" i="4" s="1"/>
  <c r="V124" i="4" s="1"/>
  <c r="V127" i="4" s="1"/>
  <c r="V130" i="4" s="1"/>
  <c r="W97" i="4"/>
  <c r="W109" i="4"/>
  <c r="W157" i="4"/>
  <c r="AH166" i="4"/>
  <c r="AH167" i="4"/>
  <c r="AC100" i="4"/>
  <c r="AC203" i="4"/>
  <c r="AH229" i="4"/>
  <c r="AH230" i="4"/>
  <c r="AB206" i="4"/>
  <c r="AK215" i="4" l="1"/>
  <c r="AK216" i="4"/>
  <c r="V138" i="4"/>
  <c r="V143" i="4" s="1"/>
  <c r="V144" i="4" s="1"/>
  <c r="V132" i="4"/>
  <c r="W158" i="4"/>
  <c r="AH98" i="4"/>
  <c r="AH168" i="4"/>
  <c r="AH169" i="4" s="1"/>
  <c r="AH101" i="4"/>
  <c r="AH231" i="4"/>
  <c r="AH232" i="4" s="1"/>
  <c r="AH233" i="4" s="1"/>
  <c r="AH234" i="4" s="1"/>
  <c r="AC204" i="4"/>
  <c r="W102" i="4"/>
  <c r="W110" i="4" s="1"/>
  <c r="AK217" i="4" l="1"/>
  <c r="AK218" i="4" s="1"/>
  <c r="AL216" i="4" s="1"/>
  <c r="AI167" i="4"/>
  <c r="AI166" i="4"/>
  <c r="X155" i="4"/>
  <c r="X156" i="4"/>
  <c r="W245" i="4"/>
  <c r="W242" i="4"/>
  <c r="W244" i="4" s="1"/>
  <c r="W122" i="4" s="1"/>
  <c r="AC205" i="4"/>
  <c r="AD201" i="4"/>
  <c r="AD202" i="4"/>
  <c r="W103" i="4"/>
  <c r="W106" i="4" s="1"/>
  <c r="AI230" i="4"/>
  <c r="AI229" i="4"/>
  <c r="AK219" i="4" l="1"/>
  <c r="AK220" i="4" s="1"/>
  <c r="AL215" i="4"/>
  <c r="AL217" i="4" s="1"/>
  <c r="AC206" i="4"/>
  <c r="AI98" i="4"/>
  <c r="AI168" i="4"/>
  <c r="AI169" i="4" s="1"/>
  <c r="X157" i="4"/>
  <c r="X97" i="4"/>
  <c r="X109" i="4"/>
  <c r="AD203" i="4"/>
  <c r="AD100" i="4"/>
  <c r="W118" i="4"/>
  <c r="W129" i="4"/>
  <c r="W137" i="4"/>
  <c r="AI101" i="4"/>
  <c r="AI231" i="4"/>
  <c r="AI232" i="4" s="1"/>
  <c r="AI233" i="4" s="1"/>
  <c r="AI234" i="4" s="1"/>
  <c r="W246" i="4"/>
  <c r="W266" i="4" s="1"/>
  <c r="W121" i="4" s="1"/>
  <c r="X241" i="4"/>
  <c r="X243" i="4"/>
  <c r="W257" i="4"/>
  <c r="AL218" i="4" l="1"/>
  <c r="AM216" i="4" s="1"/>
  <c r="AM215" i="4"/>
  <c r="AM217" i="4" s="1"/>
  <c r="AJ167" i="4"/>
  <c r="AJ166" i="4"/>
  <c r="X102" i="4"/>
  <c r="X103" i="4" s="1"/>
  <c r="X106" i="4" s="1"/>
  <c r="AD204" i="4"/>
  <c r="AJ229" i="4"/>
  <c r="AJ230" i="4"/>
  <c r="W124" i="4"/>
  <c r="W127" i="4" s="1"/>
  <c r="W130" i="4" s="1"/>
  <c r="W138" i="4" s="1"/>
  <c r="W143" i="4" s="1"/>
  <c r="W144" i="4" s="1"/>
  <c r="X158" i="4"/>
  <c r="AL219" i="4" l="1"/>
  <c r="AL220" i="4" s="1"/>
  <c r="AM218" i="4" s="1"/>
  <c r="AM219" i="4" s="1"/>
  <c r="AM220" i="4" s="1"/>
  <c r="AN215" i="4"/>
  <c r="AN216" i="4"/>
  <c r="X137" i="4"/>
  <c r="X129" i="4"/>
  <c r="X118" i="4"/>
  <c r="AD205" i="4"/>
  <c r="AE202" i="4"/>
  <c r="AE201" i="4"/>
  <c r="W132" i="4"/>
  <c r="AJ231" i="4"/>
  <c r="AJ232" i="4" s="1"/>
  <c r="AJ233" i="4" s="1"/>
  <c r="AJ234" i="4" s="1"/>
  <c r="AJ101" i="4"/>
  <c r="X245" i="4"/>
  <c r="X257" i="4" s="1"/>
  <c r="X242" i="4"/>
  <c r="X244" i="4" s="1"/>
  <c r="X122" i="4" s="1"/>
  <c r="AJ98" i="4"/>
  <c r="AJ168" i="4"/>
  <c r="AJ169" i="4" s="1"/>
  <c r="Y156" i="4"/>
  <c r="Y155" i="4"/>
  <c r="X110" i="4"/>
  <c r="AN217" i="4" l="1"/>
  <c r="AN218" i="4" s="1"/>
  <c r="Y97" i="4"/>
  <c r="Y109" i="4"/>
  <c r="Y157" i="4"/>
  <c r="AK229" i="4"/>
  <c r="AK230" i="4"/>
  <c r="AE203" i="4"/>
  <c r="AE100" i="4"/>
  <c r="AK166" i="4"/>
  <c r="AK167" i="4"/>
  <c r="AD206" i="4"/>
  <c r="X246" i="4"/>
  <c r="X266" i="4" s="1"/>
  <c r="X121" i="4" s="1"/>
  <c r="X124" i="4" s="1"/>
  <c r="X127" i="4" s="1"/>
  <c r="X130" i="4" s="1"/>
  <c r="Y243" i="4"/>
  <c r="Y241" i="4"/>
  <c r="AN219" i="4" l="1"/>
  <c r="AN220" i="4" s="1"/>
  <c r="AO215" i="4"/>
  <c r="AO216" i="4"/>
  <c r="AE204" i="4"/>
  <c r="AE205" i="4" s="1"/>
  <c r="X138" i="4"/>
  <c r="X143" i="4" s="1"/>
  <c r="X144" i="4" s="1"/>
  <c r="X132" i="4"/>
  <c r="AK98" i="4"/>
  <c r="AK168" i="4"/>
  <c r="AK169" i="4" s="1"/>
  <c r="AK101" i="4"/>
  <c r="AK231" i="4"/>
  <c r="AK232" i="4" s="1"/>
  <c r="AK233" i="4" s="1"/>
  <c r="AK234" i="4" s="1"/>
  <c r="Y102" i="4"/>
  <c r="Y103" i="4" s="1"/>
  <c r="Y106" i="4" s="1"/>
  <c r="Y158" i="4"/>
  <c r="AO217" i="4" l="1"/>
  <c r="AO218" i="4" s="1"/>
  <c r="AF202" i="4"/>
  <c r="AF201" i="4"/>
  <c r="AF100" i="4" s="1"/>
  <c r="Y118" i="4"/>
  <c r="Y137" i="4"/>
  <c r="Y129" i="4"/>
  <c r="Z155" i="4"/>
  <c r="Z156" i="4"/>
  <c r="AL167" i="4"/>
  <c r="AL166" i="4"/>
  <c r="Y245" i="4"/>
  <c r="Y257" i="4" s="1"/>
  <c r="Y242" i="4"/>
  <c r="Y244" i="4" s="1"/>
  <c r="Y122" i="4" s="1"/>
  <c r="Y110" i="4"/>
  <c r="AL230" i="4"/>
  <c r="AL229" i="4"/>
  <c r="AE206" i="4"/>
  <c r="AF203" i="4" l="1"/>
  <c r="AP216" i="4"/>
  <c r="AP215" i="4"/>
  <c r="AO219" i="4"/>
  <c r="AO220" i="4" s="1"/>
  <c r="AL101" i="4"/>
  <c r="AL231" i="4"/>
  <c r="AL232" i="4" s="1"/>
  <c r="AL233" i="4" s="1"/>
  <c r="AL234" i="4" s="1"/>
  <c r="AF204" i="4"/>
  <c r="Y246" i="4"/>
  <c r="Y266" i="4" s="1"/>
  <c r="Y121" i="4" s="1"/>
  <c r="Y124" i="4" s="1"/>
  <c r="Y127" i="4" s="1"/>
  <c r="Y130" i="4" s="1"/>
  <c r="Y138" i="4" s="1"/>
  <c r="Y143" i="4" s="1"/>
  <c r="Y144" i="4" s="1"/>
  <c r="Z243" i="4"/>
  <c r="Z241" i="4"/>
  <c r="AL98" i="4"/>
  <c r="AL168" i="4"/>
  <c r="AL169" i="4" s="1"/>
  <c r="Z157" i="4"/>
  <c r="Z97" i="4"/>
  <c r="Z109" i="4"/>
  <c r="AP217" i="4" l="1"/>
  <c r="AP218" i="4" s="1"/>
  <c r="AF205" i="4"/>
  <c r="AG202" i="4"/>
  <c r="AG201" i="4"/>
  <c r="AM167" i="4"/>
  <c r="AM166" i="4"/>
  <c r="Y132" i="4"/>
  <c r="Z102" i="4"/>
  <c r="Z103" i="4" s="1"/>
  <c r="Z106" i="4" s="1"/>
  <c r="Z158" i="4"/>
  <c r="AM229" i="4"/>
  <c r="AM230" i="4"/>
  <c r="AP219" i="4" l="1"/>
  <c r="AP220" i="4" s="1"/>
  <c r="AQ215" i="4"/>
  <c r="AQ216" i="4"/>
  <c r="AM101" i="4"/>
  <c r="AM231" i="4"/>
  <c r="AM232" i="4" s="1"/>
  <c r="AM233" i="4" s="1"/>
  <c r="AM234" i="4" s="1"/>
  <c r="AM98" i="4"/>
  <c r="AM168" i="4"/>
  <c r="AM169" i="4" s="1"/>
  <c r="AG100" i="4"/>
  <c r="AG203" i="4"/>
  <c r="Z118" i="4"/>
  <c r="Z129" i="4"/>
  <c r="Z137" i="4"/>
  <c r="Z242" i="4"/>
  <c r="Z244" i="4" s="1"/>
  <c r="Z122" i="4" s="1"/>
  <c r="Z245" i="4"/>
  <c r="AF206" i="4"/>
  <c r="AA155" i="4"/>
  <c r="AA156" i="4"/>
  <c r="Z110" i="4"/>
  <c r="AQ217" i="4" l="1"/>
  <c r="AQ218" i="4" s="1"/>
  <c r="AQ219" i="4" s="1"/>
  <c r="AQ220" i="4" s="1"/>
  <c r="AG204" i="4"/>
  <c r="AH201" i="4" s="1"/>
  <c r="AN166" i="4"/>
  <c r="AN167" i="4"/>
  <c r="Z246" i="4"/>
  <c r="Z266" i="4" s="1"/>
  <c r="Z121" i="4" s="1"/>
  <c r="Z124" i="4" s="1"/>
  <c r="Z127" i="4" s="1"/>
  <c r="Z130" i="4" s="1"/>
  <c r="Z138" i="4" s="1"/>
  <c r="Z143" i="4" s="1"/>
  <c r="Z144" i="4" s="1"/>
  <c r="AA241" i="4"/>
  <c r="AA243" i="4"/>
  <c r="AN230" i="4"/>
  <c r="AN229" i="4"/>
  <c r="AA97" i="4"/>
  <c r="AA157" i="4"/>
  <c r="AA109" i="4"/>
  <c r="Z257" i="4"/>
  <c r="AG205" i="4" l="1"/>
  <c r="AH202" i="4"/>
  <c r="AH203" i="4" s="1"/>
  <c r="AA102" i="4"/>
  <c r="AA103" i="4" s="1"/>
  <c r="AA106" i="4" s="1"/>
  <c r="AN231" i="4"/>
  <c r="AN232" i="4" s="1"/>
  <c r="AN233" i="4" s="1"/>
  <c r="AN234" i="4" s="1"/>
  <c r="AN101" i="4"/>
  <c r="AH100" i="4"/>
  <c r="AN98" i="4"/>
  <c r="AN168" i="4"/>
  <c r="AN169" i="4" s="1"/>
  <c r="AA158" i="4"/>
  <c r="AG206" i="4"/>
  <c r="Z132" i="4"/>
  <c r="AH204" i="4" l="1"/>
  <c r="AI202" i="4" s="1"/>
  <c r="AA129" i="4"/>
  <c r="AA118" i="4"/>
  <c r="AA137" i="4"/>
  <c r="AO230" i="4"/>
  <c r="AO229" i="4"/>
  <c r="AA242" i="4"/>
  <c r="AA244" i="4" s="1"/>
  <c r="AA122" i="4" s="1"/>
  <c r="AA245" i="4"/>
  <c r="AA257" i="4" s="1"/>
  <c r="AH205" i="4"/>
  <c r="AB155" i="4"/>
  <c r="AB156" i="4"/>
  <c r="AO166" i="4"/>
  <c r="AO167" i="4"/>
  <c r="AA110" i="4"/>
  <c r="AI201" i="4" l="1"/>
  <c r="AI203" i="4" s="1"/>
  <c r="AO101" i="4"/>
  <c r="AO231" i="4"/>
  <c r="AO232" i="4" s="1"/>
  <c r="AO233" i="4" s="1"/>
  <c r="AO234" i="4" s="1"/>
  <c r="AH206" i="4"/>
  <c r="AO98" i="4"/>
  <c r="AO168" i="4"/>
  <c r="AO169" i="4" s="1"/>
  <c r="AB109" i="4"/>
  <c r="AB97" i="4"/>
  <c r="AB157" i="4"/>
  <c r="AB241" i="4"/>
  <c r="AB243" i="4"/>
  <c r="AA246" i="4"/>
  <c r="AA266" i="4" s="1"/>
  <c r="AA121" i="4" s="1"/>
  <c r="AA124" i="4" s="1"/>
  <c r="AA127" i="4" s="1"/>
  <c r="AA130" i="4" s="1"/>
  <c r="AI100" i="4" l="1"/>
  <c r="AI204" i="4"/>
  <c r="AI205" i="4" s="1"/>
  <c r="AA138" i="4"/>
  <c r="AA143" i="4" s="1"/>
  <c r="AA144" i="4" s="1"/>
  <c r="AA132" i="4"/>
  <c r="AP167" i="4"/>
  <c r="AP166" i="4"/>
  <c r="AB158" i="4"/>
  <c r="AB102" i="4"/>
  <c r="AB103" i="4" s="1"/>
  <c r="AB106" i="4" s="1"/>
  <c r="AP229" i="4"/>
  <c r="AP230" i="4"/>
  <c r="AJ201" i="4" l="1"/>
  <c r="AJ202" i="4"/>
  <c r="AB110" i="4"/>
  <c r="AP98" i="4"/>
  <c r="AP168" i="4"/>
  <c r="AP169" i="4" s="1"/>
  <c r="AI206" i="4"/>
  <c r="AC155" i="4"/>
  <c r="AC156" i="4"/>
  <c r="AP101" i="4"/>
  <c r="AP231" i="4"/>
  <c r="AP232" i="4" s="1"/>
  <c r="AP233" i="4" s="1"/>
  <c r="AP234" i="4" s="1"/>
  <c r="AB118" i="4"/>
  <c r="AB129" i="4"/>
  <c r="AB137" i="4"/>
  <c r="AB245" i="4"/>
  <c r="AB242" i="4"/>
  <c r="AB244" i="4" s="1"/>
  <c r="AB122" i="4" s="1"/>
  <c r="AJ203" i="4" l="1"/>
  <c r="AJ204" i="4" s="1"/>
  <c r="AJ100" i="4"/>
  <c r="AC241" i="4"/>
  <c r="AB246" i="4"/>
  <c r="AB266" i="4" s="1"/>
  <c r="AB121" i="4" s="1"/>
  <c r="AB124" i="4" s="1"/>
  <c r="AB127" i="4" s="1"/>
  <c r="AB130" i="4" s="1"/>
  <c r="AC243" i="4"/>
  <c r="AQ229" i="4"/>
  <c r="AQ230" i="4"/>
  <c r="AC157" i="4"/>
  <c r="AC97" i="4"/>
  <c r="AC109" i="4"/>
  <c r="AQ166" i="4"/>
  <c r="AQ167" i="4"/>
  <c r="AB257" i="4"/>
  <c r="AB138" i="4" l="1"/>
  <c r="AB143" i="4" s="1"/>
  <c r="AB144" i="4" s="1"/>
  <c r="AB132" i="4"/>
  <c r="AQ101" i="4"/>
  <c r="AQ231" i="4"/>
  <c r="AQ232" i="4" s="1"/>
  <c r="AQ233" i="4" s="1"/>
  <c r="AQ234" i="4" s="1"/>
  <c r="AC102" i="4"/>
  <c r="AC110" i="4" s="1"/>
  <c r="AC158" i="4"/>
  <c r="AJ205" i="4"/>
  <c r="AK201" i="4"/>
  <c r="AK202" i="4"/>
  <c r="AQ98" i="4"/>
  <c r="AQ168" i="4"/>
  <c r="AQ169" i="4" s="1"/>
  <c r="AC103" i="4" l="1"/>
  <c r="AC106" i="4" s="1"/>
  <c r="AC129" i="4" s="1"/>
  <c r="AK100" i="4"/>
  <c r="AK203" i="4"/>
  <c r="AJ206" i="4"/>
  <c r="AC242" i="4"/>
  <c r="AC244" i="4" s="1"/>
  <c r="AC122" i="4" s="1"/>
  <c r="AC245" i="4"/>
  <c r="AC257" i="4" s="1"/>
  <c r="AD156" i="4"/>
  <c r="AD155" i="4"/>
  <c r="AC137" i="4" l="1"/>
  <c r="AK204" i="4"/>
  <c r="AK205" i="4" s="1"/>
  <c r="AC118" i="4"/>
  <c r="AD109" i="4"/>
  <c r="AD157" i="4"/>
  <c r="AD97" i="4"/>
  <c r="AL201" i="4"/>
  <c r="AD241" i="4"/>
  <c r="AD243" i="4"/>
  <c r="AC246" i="4"/>
  <c r="AC266" i="4" s="1"/>
  <c r="AC121" i="4" s="1"/>
  <c r="AC124" i="4" l="1"/>
  <c r="AC127" i="4" s="1"/>
  <c r="AC130" i="4" s="1"/>
  <c r="AC138" i="4" s="1"/>
  <c r="AC143" i="4" s="1"/>
  <c r="AC144" i="4" s="1"/>
  <c r="AL202" i="4"/>
  <c r="AL203" i="4" s="1"/>
  <c r="AK206" i="4"/>
  <c r="AL100" i="4"/>
  <c r="AD158" i="4"/>
  <c r="AD102" i="4"/>
  <c r="AD103" i="4" s="1"/>
  <c r="AD106" i="4" s="1"/>
  <c r="AC132" i="4" l="1"/>
  <c r="AL204" i="4"/>
  <c r="AM202" i="4" s="1"/>
  <c r="AD118" i="4"/>
  <c r="AD129" i="4"/>
  <c r="AD137" i="4"/>
  <c r="AL205" i="4"/>
  <c r="AE155" i="4"/>
  <c r="AE156" i="4"/>
  <c r="AD245" i="4"/>
  <c r="AD242" i="4"/>
  <c r="AD244" i="4" s="1"/>
  <c r="AD122" i="4" s="1"/>
  <c r="AD110" i="4"/>
  <c r="AM201" i="4" l="1"/>
  <c r="AM203" i="4" s="1"/>
  <c r="AE241" i="4"/>
  <c r="AE243" i="4"/>
  <c r="AD246" i="4"/>
  <c r="AD266" i="4" s="1"/>
  <c r="AD121" i="4" s="1"/>
  <c r="AD124" i="4" s="1"/>
  <c r="AD127" i="4" s="1"/>
  <c r="AD130" i="4" s="1"/>
  <c r="AE109" i="4"/>
  <c r="AE97" i="4"/>
  <c r="AE157" i="4"/>
  <c r="AL206" i="4"/>
  <c r="AD257" i="4"/>
  <c r="AM100" i="4" l="1"/>
  <c r="AD138" i="4"/>
  <c r="AD143" i="4" s="1"/>
  <c r="AD144" i="4" s="1"/>
  <c r="AD132" i="4"/>
  <c r="AM204" i="4"/>
  <c r="AE158" i="4"/>
  <c r="AE102" i="4"/>
  <c r="AE242" i="4" l="1"/>
  <c r="AE244" i="4" s="1"/>
  <c r="AE122" i="4" s="1"/>
  <c r="AE245" i="4"/>
  <c r="AE110" i="4"/>
  <c r="AE103" i="4"/>
  <c r="AE106" i="4" s="1"/>
  <c r="AM205" i="4"/>
  <c r="AN201" i="4"/>
  <c r="AN202" i="4"/>
  <c r="AF156" i="4"/>
  <c r="AF155" i="4"/>
  <c r="AF97" i="4" l="1"/>
  <c r="AF109" i="4"/>
  <c r="AF157" i="4"/>
  <c r="AE246" i="4"/>
  <c r="AE266" i="4" s="1"/>
  <c r="AE121" i="4" s="1"/>
  <c r="AF241" i="4"/>
  <c r="AF243" i="4"/>
  <c r="AE137" i="4"/>
  <c r="AE118" i="4"/>
  <c r="AE129" i="4"/>
  <c r="AE257" i="4"/>
  <c r="AN100" i="4"/>
  <c r="AN203" i="4"/>
  <c r="AM206" i="4"/>
  <c r="AN204" i="4" l="1"/>
  <c r="AO202" i="4" s="1"/>
  <c r="AF158" i="4"/>
  <c r="AE124" i="4"/>
  <c r="AE127" i="4" s="1"/>
  <c r="AE130" i="4" s="1"/>
  <c r="AE138" i="4" s="1"/>
  <c r="AE143" i="4" s="1"/>
  <c r="AE144" i="4" s="1"/>
  <c r="AO201" i="4"/>
  <c r="AF102" i="4"/>
  <c r="AF103" i="4" s="1"/>
  <c r="AF106" i="4" s="1"/>
  <c r="AN205" i="4" l="1"/>
  <c r="AN206" i="4" s="1"/>
  <c r="AE132" i="4"/>
  <c r="AF129" i="4"/>
  <c r="AF137" i="4"/>
  <c r="AF118" i="4"/>
  <c r="AG155" i="4"/>
  <c r="AG156" i="4"/>
  <c r="AO100" i="4"/>
  <c r="AO203" i="4"/>
  <c r="AF242" i="4"/>
  <c r="AF244" i="4" s="1"/>
  <c r="AF122" i="4" s="1"/>
  <c r="AF245" i="4"/>
  <c r="AF257" i="4" s="1"/>
  <c r="AF110" i="4"/>
  <c r="AO204" i="4" l="1"/>
  <c r="AO205" i="4" s="1"/>
  <c r="AG243" i="4"/>
  <c r="AG241" i="4"/>
  <c r="AF246" i="4"/>
  <c r="AF266" i="4" s="1"/>
  <c r="AF121" i="4" s="1"/>
  <c r="AF124" i="4" s="1"/>
  <c r="AF127" i="4" s="1"/>
  <c r="AF130" i="4" s="1"/>
  <c r="AG157" i="4"/>
  <c r="AG97" i="4"/>
  <c r="AG109" i="4"/>
  <c r="AP201" i="4" l="1"/>
  <c r="AP100" i="4" s="1"/>
  <c r="AP202" i="4"/>
  <c r="AF138" i="4"/>
  <c r="AF143" i="4" s="1"/>
  <c r="AF144" i="4" s="1"/>
  <c r="AF132" i="4"/>
  <c r="AG102" i="4"/>
  <c r="AG110" i="4" s="1"/>
  <c r="AG158" i="4"/>
  <c r="AO206" i="4"/>
  <c r="AP203" i="4" l="1"/>
  <c r="AP204" i="4" s="1"/>
  <c r="AG103" i="4"/>
  <c r="AG106" i="4" s="1"/>
  <c r="AG129" i="4" s="1"/>
  <c r="AH155" i="4"/>
  <c r="AH156" i="4"/>
  <c r="AG245" i="4"/>
  <c r="AG242" i="4"/>
  <c r="AG244" i="4" s="1"/>
  <c r="AG122" i="4" s="1"/>
  <c r="AP205" i="4" l="1"/>
  <c r="AQ202" i="4"/>
  <c r="AQ201" i="4"/>
  <c r="AQ203" i="4" s="1"/>
  <c r="AG118" i="4"/>
  <c r="AG137" i="4"/>
  <c r="AH243" i="4"/>
  <c r="AG246" i="4"/>
  <c r="AG266" i="4" s="1"/>
  <c r="AG121" i="4" s="1"/>
  <c r="AH241" i="4"/>
  <c r="AG257" i="4"/>
  <c r="AP206" i="4"/>
  <c r="AH157" i="4"/>
  <c r="AH109" i="4"/>
  <c r="AH97" i="4"/>
  <c r="AQ100" i="4" l="1"/>
  <c r="AG124" i="4"/>
  <c r="AG127" i="4" s="1"/>
  <c r="AG130" i="4" s="1"/>
  <c r="AG138" i="4" s="1"/>
  <c r="AG143" i="4" s="1"/>
  <c r="AG144" i="4" s="1"/>
  <c r="AQ204" i="4"/>
  <c r="AQ205" i="4" s="1"/>
  <c r="AH158" i="4"/>
  <c r="AH102" i="4"/>
  <c r="AH103" i="4" s="1"/>
  <c r="AH106" i="4" s="1"/>
  <c r="AG132" i="4" l="1"/>
  <c r="AI156" i="4"/>
  <c r="AI155" i="4"/>
  <c r="AH118" i="4"/>
  <c r="AH129" i="4"/>
  <c r="AH137" i="4"/>
  <c r="AH245" i="4"/>
  <c r="AH257" i="4" s="1"/>
  <c r="AH242" i="4"/>
  <c r="AH244" i="4" s="1"/>
  <c r="AH122" i="4" s="1"/>
  <c r="AH110" i="4"/>
  <c r="AQ206" i="4"/>
  <c r="AI243" i="4" l="1"/>
  <c r="AH246" i="4"/>
  <c r="AH266" i="4" s="1"/>
  <c r="AH121" i="4" s="1"/>
  <c r="AH124" i="4" s="1"/>
  <c r="AH127" i="4" s="1"/>
  <c r="AH130" i="4" s="1"/>
  <c r="AI241" i="4"/>
  <c r="AI109" i="4"/>
  <c r="AI97" i="4"/>
  <c r="AI157" i="4"/>
  <c r="AH138" i="4" l="1"/>
  <c r="AH143" i="4" s="1"/>
  <c r="AH144" i="4" s="1"/>
  <c r="AH132" i="4"/>
  <c r="AI102" i="4"/>
  <c r="AI110" i="4" s="1"/>
  <c r="AI158" i="4"/>
  <c r="AJ155" i="4" l="1"/>
  <c r="AJ156" i="4"/>
  <c r="AI242" i="4"/>
  <c r="AI244" i="4" s="1"/>
  <c r="AI122" i="4" s="1"/>
  <c r="AI245" i="4"/>
  <c r="AI257" i="4" s="1"/>
  <c r="AI103" i="4"/>
  <c r="AI106" i="4" s="1"/>
  <c r="AI118" i="4" l="1"/>
  <c r="AI137" i="4"/>
  <c r="AI129" i="4"/>
  <c r="AJ243" i="4"/>
  <c r="AI246" i="4"/>
  <c r="AI266" i="4" s="1"/>
  <c r="AI121" i="4" s="1"/>
  <c r="AJ241" i="4"/>
  <c r="AJ157" i="4"/>
  <c r="AJ97" i="4"/>
  <c r="AJ109" i="4"/>
  <c r="AJ102" i="4" l="1"/>
  <c r="AJ103" i="4" s="1"/>
  <c r="AJ106" i="4" s="1"/>
  <c r="AJ158" i="4"/>
  <c r="AI124" i="4"/>
  <c r="AI127" i="4" s="1"/>
  <c r="AI130" i="4" s="1"/>
  <c r="AI138" i="4" s="1"/>
  <c r="AI143" i="4" s="1"/>
  <c r="AI144" i="4" s="1"/>
  <c r="AK155" i="4" l="1"/>
  <c r="AK156" i="4"/>
  <c r="AI132" i="4"/>
  <c r="AJ118" i="4"/>
  <c r="AJ129" i="4"/>
  <c r="AJ137" i="4"/>
  <c r="AJ242" i="4"/>
  <c r="AJ244" i="4" s="1"/>
  <c r="AJ122" i="4" s="1"/>
  <c r="AJ245" i="4"/>
  <c r="AJ110" i="4"/>
  <c r="AK243" i="4" l="1"/>
  <c r="AJ246" i="4"/>
  <c r="AJ266" i="4" s="1"/>
  <c r="AJ121" i="4" s="1"/>
  <c r="AJ124" i="4" s="1"/>
  <c r="AJ127" i="4" s="1"/>
  <c r="AJ130" i="4" s="1"/>
  <c r="AK241" i="4"/>
  <c r="AJ257" i="4"/>
  <c r="AK109" i="4"/>
  <c r="AK97" i="4"/>
  <c r="AK157" i="4"/>
  <c r="AJ138" i="4" l="1"/>
  <c r="AJ143" i="4" s="1"/>
  <c r="AJ144" i="4" s="1"/>
  <c r="AJ132" i="4"/>
  <c r="AK158" i="4"/>
  <c r="AK102" i="4"/>
  <c r="AK103" i="4" s="1"/>
  <c r="AK106" i="4" s="1"/>
  <c r="AL155" i="4" l="1"/>
  <c r="AL156" i="4"/>
  <c r="AK242" i="4"/>
  <c r="AK244" i="4" s="1"/>
  <c r="AK122" i="4" s="1"/>
  <c r="AK245" i="4"/>
  <c r="AK257" i="4" s="1"/>
  <c r="AK129" i="4"/>
  <c r="AK137" i="4"/>
  <c r="AK118" i="4"/>
  <c r="AK110" i="4"/>
  <c r="AL243" i="4" l="1"/>
  <c r="AK246" i="4"/>
  <c r="AK266" i="4" s="1"/>
  <c r="AK121" i="4" s="1"/>
  <c r="AK124" i="4" s="1"/>
  <c r="AK127" i="4" s="1"/>
  <c r="AK130" i="4" s="1"/>
  <c r="AL241" i="4"/>
  <c r="AL157" i="4"/>
  <c r="AL97" i="4"/>
  <c r="AL109" i="4"/>
  <c r="AK138" i="4" l="1"/>
  <c r="AK143" i="4" s="1"/>
  <c r="AK144" i="4" s="1"/>
  <c r="AK132" i="4"/>
  <c r="AL102" i="4"/>
  <c r="AL110" i="4" s="1"/>
  <c r="AL158" i="4"/>
  <c r="AL103" i="4" l="1"/>
  <c r="AL106" i="4" s="1"/>
  <c r="AL245" i="4"/>
  <c r="AL257" i="4" s="1"/>
  <c r="AL242" i="4"/>
  <c r="AL244" i="4" s="1"/>
  <c r="AL122" i="4" s="1"/>
  <c r="AM155" i="4"/>
  <c r="AM156" i="4"/>
  <c r="AM97" i="4" l="1"/>
  <c r="AM109" i="4"/>
  <c r="AM157" i="4"/>
  <c r="AM241" i="4"/>
  <c r="AL246" i="4"/>
  <c r="AL266" i="4" s="1"/>
  <c r="AL121" i="4" s="1"/>
  <c r="AM243" i="4"/>
  <c r="AL137" i="4"/>
  <c r="AL118" i="4"/>
  <c r="AL129" i="4"/>
  <c r="AL124" i="4" l="1"/>
  <c r="AL127" i="4" s="1"/>
  <c r="AL130" i="4" s="1"/>
  <c r="AL138" i="4" s="1"/>
  <c r="AL143" i="4" s="1"/>
  <c r="AL144" i="4" s="1"/>
  <c r="AM158" i="4"/>
  <c r="AM102" i="4"/>
  <c r="AM103" i="4" s="1"/>
  <c r="AM106" i="4" s="1"/>
  <c r="AL132" i="4" l="1"/>
  <c r="AN155" i="4"/>
  <c r="AN156" i="4"/>
  <c r="AM118" i="4"/>
  <c r="AM129" i="4"/>
  <c r="AM137" i="4"/>
  <c r="AM245" i="4"/>
  <c r="AM242" i="4"/>
  <c r="AM244" i="4" s="1"/>
  <c r="AM122" i="4" s="1"/>
  <c r="AM110" i="4"/>
  <c r="AN243" i="4" l="1"/>
  <c r="AM246" i="4"/>
  <c r="AM266" i="4" s="1"/>
  <c r="AM121" i="4" s="1"/>
  <c r="AM124" i="4" s="1"/>
  <c r="AM127" i="4" s="1"/>
  <c r="AM130" i="4" s="1"/>
  <c r="AM138" i="4" s="1"/>
  <c r="AM143" i="4" s="1"/>
  <c r="AM144" i="4" s="1"/>
  <c r="AN241" i="4"/>
  <c r="AN109" i="4"/>
  <c r="AN157" i="4"/>
  <c r="AN97" i="4"/>
  <c r="AM257" i="4"/>
  <c r="AM132" i="4" l="1"/>
  <c r="AN102" i="4"/>
  <c r="AN103" i="4" s="1"/>
  <c r="AN106" i="4" s="1"/>
  <c r="AN158" i="4"/>
  <c r="AN129" i="4" l="1"/>
  <c r="AN118" i="4"/>
  <c r="AN137" i="4"/>
  <c r="AN242" i="4"/>
  <c r="AN244" i="4" s="1"/>
  <c r="AN122" i="4" s="1"/>
  <c r="AN245" i="4"/>
  <c r="AN257" i="4" s="1"/>
  <c r="AO155" i="4"/>
  <c r="AO156" i="4"/>
  <c r="AN110" i="4"/>
  <c r="AO157" i="4" l="1"/>
  <c r="AO97" i="4"/>
  <c r="AO109" i="4"/>
  <c r="AO243" i="4"/>
  <c r="AN246" i="4"/>
  <c r="AN266" i="4" s="1"/>
  <c r="AN121" i="4" s="1"/>
  <c r="AN124" i="4" s="1"/>
  <c r="AN127" i="4" s="1"/>
  <c r="AN130" i="4" s="1"/>
  <c r="AO241" i="4"/>
  <c r="AN138" i="4" l="1"/>
  <c r="AN143" i="4" s="1"/>
  <c r="AN144" i="4" s="1"/>
  <c r="AN132" i="4"/>
  <c r="AO158" i="4"/>
  <c r="AO102" i="4"/>
  <c r="AO110" i="4" s="1"/>
  <c r="AO103" i="4" l="1"/>
  <c r="AO106" i="4" s="1"/>
  <c r="AO118" i="4" s="1"/>
  <c r="AP156" i="4"/>
  <c r="AP155" i="4"/>
  <c r="AO242" i="4"/>
  <c r="AO244" i="4" s="1"/>
  <c r="AO122" i="4" s="1"/>
  <c r="AO245" i="4"/>
  <c r="AO257" i="4" s="1"/>
  <c r="AO137" i="4" l="1"/>
  <c r="AO129" i="4"/>
  <c r="AP97" i="4"/>
  <c r="AP109" i="4"/>
  <c r="AP157" i="4"/>
  <c r="AP243" i="4"/>
  <c r="AP241" i="4"/>
  <c r="AO246" i="4"/>
  <c r="AO266" i="4" s="1"/>
  <c r="AO121" i="4" s="1"/>
  <c r="AO124" i="4" s="1"/>
  <c r="AO127" i="4" s="1"/>
  <c r="AO130" i="4" s="1"/>
  <c r="AO138" i="4" l="1"/>
  <c r="AO143" i="4" s="1"/>
  <c r="AO144" i="4" s="1"/>
  <c r="AO132" i="4"/>
  <c r="AP102" i="4"/>
  <c r="AP158" i="4"/>
  <c r="AP245" i="4" l="1"/>
  <c r="AP257" i="4" s="1"/>
  <c r="AP242" i="4"/>
  <c r="AP244" i="4" s="1"/>
  <c r="AP122" i="4" s="1"/>
  <c r="AQ156" i="4"/>
  <c r="AQ155" i="4"/>
  <c r="AP110" i="4"/>
  <c r="AP103" i="4"/>
  <c r="AP106" i="4" s="1"/>
  <c r="AP118" i="4" l="1"/>
  <c r="AP137" i="4"/>
  <c r="AP129" i="4"/>
  <c r="AQ157" i="4"/>
  <c r="AQ109" i="4"/>
  <c r="AQ97" i="4"/>
  <c r="AQ243" i="4"/>
  <c r="AP246" i="4"/>
  <c r="AP266" i="4" s="1"/>
  <c r="AP121" i="4" s="1"/>
  <c r="AQ241" i="4"/>
  <c r="AQ158" i="4" l="1"/>
  <c r="AQ102" i="4"/>
  <c r="AQ110" i="4" s="1"/>
  <c r="AP124" i="4"/>
  <c r="AP127" i="4" s="1"/>
  <c r="AP130" i="4" s="1"/>
  <c r="AP138" i="4" s="1"/>
  <c r="AP143" i="4" s="1"/>
  <c r="AP144" i="4" s="1"/>
  <c r="AQ103" i="4" l="1"/>
  <c r="AQ106" i="4" s="1"/>
  <c r="AQ137" i="4" s="1"/>
  <c r="AQ242" i="4"/>
  <c r="AQ244" i="4" s="1"/>
  <c r="AQ122" i="4" s="1"/>
  <c r="AQ245" i="4"/>
  <c r="AQ246" i="4" s="1"/>
  <c r="AQ266" i="4" s="1"/>
  <c r="AQ121" i="4" s="1"/>
  <c r="AP132" i="4"/>
  <c r="AQ118" i="4" l="1"/>
  <c r="AQ124" i="4" s="1"/>
  <c r="AQ127" i="4" s="1"/>
  <c r="AQ130" i="4" s="1"/>
  <c r="AQ138" i="4" s="1"/>
  <c r="AQ143" i="4" s="1"/>
  <c r="AQ144" i="4" s="1"/>
  <c r="AQ129" i="4"/>
  <c r="AQ257" i="4"/>
  <c r="AQ132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Pat Thomson</author>
    <author>Jennifer Vertrees</author>
  </authors>
  <commentList>
    <comment ref="J12" authorId="0" shapeId="0" xr:uid="{00000000-0006-0000-0100-000002000000}">
      <text>
        <r>
          <rPr>
            <sz val="8"/>
            <color indexed="81"/>
            <rFont val="Tahoma"/>
            <family val="2"/>
          </rPr>
          <t xml:space="preserve">Stabilized vacancy for Year 3 and beyond.
</t>
        </r>
      </text>
    </comment>
    <comment ref="B34" authorId="1" shapeId="0" xr:uid="{00000000-0006-0000-0100-000003000000}">
      <text>
        <r>
          <rPr>
            <sz val="8"/>
            <color indexed="81"/>
            <rFont val="Tahoma"/>
            <family val="2"/>
          </rPr>
          <t>This could be payments for tenant contributions including comman area utilities and maintenance, etc.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Pat Thomson</author>
    <author>Jennifer Vertrees</author>
  </authors>
  <commentList>
    <comment ref="E4" authorId="0" shapeId="0" xr:uid="{00000000-0006-0000-0200-000001000000}">
      <text>
        <r>
          <rPr>
            <b/>
            <sz val="8"/>
            <color indexed="81"/>
            <rFont val="Tahoma"/>
            <family val="2"/>
          </rPr>
          <t xml:space="preserve">Percent of commercial space in building.
</t>
        </r>
      </text>
    </comment>
    <comment ref="J4" authorId="0" shapeId="0" xr:uid="{00000000-0006-0000-0200-000002000000}">
      <text>
        <r>
          <rPr>
            <b/>
            <sz val="8"/>
            <color indexed="81"/>
            <rFont val="Tahoma"/>
            <family val="2"/>
          </rPr>
          <t>Enter 1 if eligible for RTC.</t>
        </r>
      </text>
    </comment>
    <comment ref="E5" authorId="0" shapeId="0" xr:uid="{00000000-0006-0000-0200-000003000000}">
      <text>
        <r>
          <rPr>
            <b/>
            <sz val="8"/>
            <color indexed="81"/>
            <rFont val="Tahoma"/>
            <family val="2"/>
          </rPr>
          <t>Enter year of sale, between 1 and 40.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" authorId="0" shapeId="0" xr:uid="{00000000-0006-0000-0200-000004000000}">
      <text>
        <r>
          <rPr>
            <b/>
            <sz val="8"/>
            <color indexed="81"/>
            <rFont val="Tahoma"/>
            <family val="2"/>
          </rPr>
          <t>Investor pay in rate.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6" authorId="0" shapeId="0" xr:uid="{00000000-0006-0000-0200-000005000000}">
      <text>
        <r>
          <rPr>
            <b/>
            <sz val="8"/>
            <color indexed="81"/>
            <rFont val="Tahoma"/>
            <family val="2"/>
          </rPr>
          <t>Enter cap rate in year of sale, default is 10%.  Range from 8% to 12%.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7" authorId="0" shapeId="0" xr:uid="{00000000-0006-0000-0200-000006000000}">
      <text>
        <r>
          <rPr>
            <b/>
            <sz val="8"/>
            <color indexed="81"/>
            <rFont val="Tahoma"/>
            <family val="2"/>
          </rPr>
          <t>Enter cost of sale, including sales commission, from 0% to 10%.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8" authorId="1" shapeId="0" xr:uid="{00000000-0006-0000-0200-000007000000}">
      <text>
        <r>
          <rPr>
            <sz val="8"/>
            <color indexed="81"/>
            <rFont val="Tahoma"/>
            <family val="2"/>
          </rPr>
          <t>35% is default.  Can be changed if project calls for it.</t>
        </r>
      </text>
    </comment>
    <comment ref="J11" authorId="1" shapeId="0" xr:uid="{00000000-0006-0000-0200-000008000000}">
      <text>
        <r>
          <rPr>
            <sz val="8"/>
            <color indexed="81"/>
            <rFont val="Tahoma"/>
            <family val="2"/>
          </rPr>
          <t>varies from 4%</t>
        </r>
      </text>
    </comment>
    <comment ref="E12" authorId="0" shapeId="0" xr:uid="{00000000-0006-0000-0200-000009000000}">
      <text>
        <r>
          <rPr>
            <b/>
            <sz val="8"/>
            <color indexed="81"/>
            <rFont val="Tahoma"/>
            <family val="2"/>
          </rPr>
          <t>Percentage of low income occupants.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" authorId="1" shapeId="0" xr:uid="{00000000-0006-0000-0200-00000A000000}">
      <text>
        <r>
          <rPr>
            <sz val="8"/>
            <color indexed="81"/>
            <rFont val="Tahoma"/>
            <family val="2"/>
          </rPr>
          <t>varies from 9%</t>
        </r>
      </text>
    </comment>
    <comment ref="E13" authorId="0" shapeId="0" xr:uid="{00000000-0006-0000-0200-00000B000000}">
      <text>
        <r>
          <rPr>
            <b/>
            <sz val="8"/>
            <color indexed="81"/>
            <rFont val="Tahoma"/>
            <family val="2"/>
          </rPr>
          <t>Enter 1 if building acquisition eligible for 4% credit. Property owned by pevious owner for 10 years or more.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3" authorId="0" shapeId="0" xr:uid="{00000000-0006-0000-0200-00000C000000}">
      <text>
        <r>
          <rPr>
            <b/>
            <sz val="8"/>
            <color indexed="81"/>
            <rFont val="Tahoma"/>
            <family val="2"/>
          </rPr>
          <t>If located in a difficult to develop or qualified census tract.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6" authorId="0" shapeId="0" xr:uid="{00000000-0006-0000-0200-00000D000000}">
      <text>
        <r>
          <rPr>
            <b/>
            <sz val="8"/>
            <color indexed="81"/>
            <rFont val="Tahoma"/>
            <family val="2"/>
          </rPr>
          <t>Typical investors are corporations.  Typical corporate tax rate is 35%.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7" authorId="0" shapeId="0" xr:uid="{00000000-0006-0000-0200-00000E000000}">
      <text>
        <r>
          <rPr>
            <b/>
            <sz val="8"/>
            <color indexed="81"/>
            <rFont val="Tahoma"/>
            <family val="2"/>
          </rPr>
          <t>Percentage ownership by limited partners.  Typical is 99% to 99.99%.</t>
        </r>
      </text>
    </comment>
    <comment ref="E18" authorId="0" shapeId="0" xr:uid="{00000000-0006-0000-0200-00000F000000}">
      <text>
        <r>
          <rPr>
            <b/>
            <sz val="8"/>
            <color indexed="81"/>
            <rFont val="Tahoma"/>
            <family val="2"/>
          </rPr>
          <t>Select one of the 3 options below for pricing equity.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9" authorId="0" shapeId="0" xr:uid="{00000000-0006-0000-0200-000010000000}">
      <text>
        <r>
          <rPr>
            <b/>
            <sz val="8"/>
            <color indexed="81"/>
            <rFont val="Tahoma"/>
            <family val="2"/>
          </rPr>
          <t>Enter sale rate 
per dollar of LIHTC.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0" authorId="0" shapeId="0" xr:uid="{00000000-0006-0000-0200-000011000000}">
      <text>
        <r>
          <rPr>
            <b/>
            <sz val="8"/>
            <color indexed="81"/>
            <rFont val="Tahoma"/>
            <family val="2"/>
          </rPr>
          <t>Enter investor's required IRR from 8 to 14%.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1" authorId="0" shapeId="0" xr:uid="{00000000-0006-0000-0200-000012000000}">
      <text>
        <r>
          <rPr>
            <b/>
            <sz val="8"/>
            <color indexed="81"/>
            <rFont val="Tahoma"/>
            <family val="2"/>
          </rPr>
          <t>Enter dollar amount of investor equity if known.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5" authorId="0" shapeId="0" xr:uid="{00000000-0006-0000-0200-000013000000}">
      <text>
        <r>
          <rPr>
            <b/>
            <sz val="8"/>
            <color indexed="81"/>
            <rFont val="Tahoma"/>
            <family val="2"/>
          </rPr>
          <t>Enter bank's DCR, from 1.1 to 1.2.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6" authorId="0" shapeId="0" xr:uid="{00000000-0006-0000-0200-000014000000}">
      <text>
        <r>
          <rPr>
            <b/>
            <sz val="8"/>
            <color indexed="81"/>
            <rFont val="Tahoma"/>
            <family val="2"/>
          </rPr>
          <t>Enter Loan To Value Ratio.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7" authorId="0" shapeId="0" xr:uid="{00000000-0006-0000-0200-000015000000}">
      <text>
        <r>
          <rPr>
            <b/>
            <sz val="8"/>
            <color indexed="81"/>
            <rFont val="Tahoma"/>
            <family val="2"/>
          </rPr>
          <t>Enter current cap rate, default is 10%, range from 8% to 12%.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30" authorId="0" shapeId="0" xr:uid="{00000000-0006-0000-0200-000016000000}">
      <text>
        <r>
          <rPr>
            <b/>
            <sz val="8"/>
            <color indexed="81"/>
            <rFont val="Tahoma"/>
            <family val="2"/>
          </rPr>
          <t>Select one of the 3 options for calculating bank debt</t>
        </r>
      </text>
    </comment>
    <comment ref="E31" authorId="0" shapeId="0" xr:uid="{00000000-0006-0000-0200-000017000000}">
      <text>
        <r>
          <rPr>
            <b/>
            <sz val="8"/>
            <color indexed="81"/>
            <rFont val="Tahoma"/>
            <family val="2"/>
          </rPr>
          <t>Enter amount of bank loan committed.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1" authorId="0" shapeId="0" xr:uid="{00000000-0006-0000-0200-000018000000}">
      <text>
        <r>
          <rPr>
            <b/>
            <sz val="8"/>
            <color indexed="81"/>
            <rFont val="Tahoma"/>
            <family val="2"/>
          </rPr>
          <t>Public or private sector loan with only interest payments made.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2" authorId="0" shapeId="0" xr:uid="{00000000-0006-0000-0200-000019000000}">
      <text>
        <r>
          <rPr>
            <b/>
            <sz val="8"/>
            <color indexed="81"/>
            <rFont val="Tahoma"/>
            <family val="2"/>
          </rPr>
          <t>Public or private sector loan with only interest payments made.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3" authorId="0" shapeId="0" xr:uid="{00000000-0006-0000-0200-00001A000000}">
      <text>
        <r>
          <rPr>
            <b/>
            <sz val="8"/>
            <color indexed="81"/>
            <rFont val="Tahoma"/>
            <family val="2"/>
          </rPr>
          <t>Public sector loan where principal and interest payments are deferred until specified year, usually when cash flow allows payment.</t>
        </r>
      </text>
    </comment>
    <comment ref="B44" authorId="0" shapeId="0" xr:uid="{00000000-0006-0000-0200-00001B000000}">
      <text>
        <r>
          <rPr>
            <b/>
            <sz val="8"/>
            <color indexed="81"/>
            <rFont val="Tahoma"/>
            <family val="2"/>
          </rPr>
          <t>Public sector loan where principal and interest payments are deferred until specified year, usually when cash flow allows payment.</t>
        </r>
      </text>
    </comment>
    <comment ref="B45" authorId="0" shapeId="0" xr:uid="{00000000-0006-0000-0200-00001C000000}">
      <text>
        <r>
          <rPr>
            <b/>
            <sz val="8"/>
            <color indexed="81"/>
            <rFont val="Tahoma"/>
            <family val="2"/>
          </rPr>
          <t>Deferred payment of developer fee.  May be up to 75% of fee and may carry no interest.  Usually 10 year term or less.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6" authorId="0" shapeId="0" xr:uid="{00000000-0006-0000-0200-00001D000000}">
      <text>
        <r>
          <rPr>
            <b/>
            <sz val="8"/>
            <color indexed="81"/>
            <rFont val="Tahoma"/>
            <family val="2"/>
          </rPr>
          <t>Public sector loan where payments are based on a percentage of available cash flow.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8" authorId="0" shapeId="0" xr:uid="{00000000-0006-0000-0200-00001E000000}">
      <text>
        <r>
          <rPr>
            <b/>
            <sz val="8"/>
            <color indexed="81"/>
            <rFont val="Tahoma"/>
            <family val="2"/>
          </rPr>
          <t>Public sector or foundation grants, not included in tax credit basis.</t>
        </r>
      </text>
    </comment>
    <comment ref="B49" authorId="0" shapeId="0" xr:uid="{00000000-0006-0000-0200-00001F000000}">
      <text>
        <r>
          <rPr>
            <b/>
            <sz val="8"/>
            <color indexed="81"/>
            <rFont val="Tahoma"/>
            <family val="2"/>
          </rPr>
          <t>Public sector or foundation grants, not included in tax credit basis.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56" authorId="0" shapeId="0" xr:uid="{00000000-0006-0000-0200-000020000000}">
      <text>
        <r>
          <rPr>
            <b/>
            <sz val="8"/>
            <color indexed="81"/>
            <rFont val="Tahoma"/>
            <family val="2"/>
          </rPr>
          <t>If positive, the amount of funds needed to complete the project.  If negative, excess of funds.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57" authorId="0" shapeId="0" xr:uid="{00000000-0006-0000-0200-000021000000}">
      <text>
        <r>
          <rPr>
            <b/>
            <sz val="8"/>
            <color indexed="81"/>
            <rFont val="Tahoma"/>
            <family val="2"/>
          </rPr>
          <t>Cash flow of first five years of project.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59" authorId="0" shapeId="0" xr:uid="{00000000-0006-0000-0200-000022000000}">
      <text>
        <r>
          <rPr>
            <b/>
            <sz val="8"/>
            <color indexed="81"/>
            <rFont val="Tahoma"/>
            <family val="2"/>
          </rPr>
          <t>Investors actual Internal Rate of Return.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Pat Thomson</author>
  </authors>
  <commentList>
    <comment ref="C26" authorId="0" shapeId="0" xr:uid="{00000000-0006-0000-0300-000001000000}">
      <text>
        <r>
          <rPr>
            <sz val="8"/>
            <color indexed="81"/>
            <rFont val="Tahoma"/>
            <family val="2"/>
          </rPr>
          <t xml:space="preserve">Amount of equity attracted by the LIHTC.
</t>
        </r>
      </text>
    </comment>
    <comment ref="C30" authorId="0" shapeId="0" xr:uid="{00000000-0006-0000-0300-000002000000}">
      <text>
        <r>
          <rPr>
            <sz val="8"/>
            <color indexed="81"/>
            <rFont val="Tahoma"/>
            <family val="2"/>
          </rPr>
          <t xml:space="preserve">Items excluded from the RTC basis.
</t>
        </r>
      </text>
    </comment>
    <comment ref="C36" authorId="0" shapeId="0" xr:uid="{00000000-0006-0000-0300-000003000000}">
      <text>
        <r>
          <rPr>
            <sz val="8"/>
            <color indexed="81"/>
            <rFont val="Tahoma"/>
            <family val="2"/>
          </rPr>
          <t xml:space="preserve">Amount of equity attracted by the RTC.
</t>
        </r>
      </text>
    </comment>
    <comment ref="C49" authorId="0" shapeId="0" xr:uid="{00000000-0006-0000-0300-000004000000}">
      <text>
        <r>
          <rPr>
            <sz val="8"/>
            <color indexed="81"/>
            <rFont val="Tahoma"/>
            <family val="2"/>
          </rPr>
          <t>Based on Fair Market Value in year of sale .</t>
        </r>
      </text>
    </comment>
    <comment ref="C50" authorId="0" shapeId="0" xr:uid="{00000000-0006-0000-0300-000005000000}">
      <text>
        <r>
          <rPr>
            <sz val="8"/>
            <color indexed="81"/>
            <rFont val="Tahoma"/>
            <family val="2"/>
          </rPr>
          <t xml:space="preserve">Cost of sale, including sales commissions
</t>
        </r>
      </text>
    </comment>
    <comment ref="C51" authorId="0" shapeId="0" xr:uid="{00000000-0006-0000-0300-000006000000}">
      <text>
        <r>
          <rPr>
            <sz val="8"/>
            <color indexed="81"/>
            <rFont val="Tahoma"/>
            <family val="2"/>
          </rPr>
          <t xml:space="preserve">Sum of principal on all unpaid loans.
</t>
        </r>
      </text>
    </comment>
    <comment ref="C52" authorId="0" shapeId="0" xr:uid="{00000000-0006-0000-0300-000007000000}">
      <text>
        <r>
          <rPr>
            <sz val="8"/>
            <color indexed="81"/>
            <rFont val="Tahoma"/>
            <family val="2"/>
          </rPr>
          <t xml:space="preserve">Capital gains taxes due on sale.
</t>
        </r>
      </text>
    </comment>
    <comment ref="C53" authorId="0" shapeId="0" xr:uid="{00000000-0006-0000-0300-000008000000}">
      <text>
        <r>
          <rPr>
            <sz val="8"/>
            <color indexed="81"/>
            <rFont val="Tahoma"/>
            <family val="2"/>
          </rPr>
          <t xml:space="preserve">Cash taken by owner at sale due to appreciation.
</t>
        </r>
      </text>
    </comment>
    <comment ref="F53" authorId="0" shapeId="0" xr:uid="{00000000-0006-0000-0300-000009000000}">
      <text>
        <r>
          <rPr>
            <sz val="8"/>
            <color indexed="81"/>
            <rFont val="Tahoma"/>
            <family val="2"/>
          </rPr>
          <t xml:space="preserve">Taxable gain on real estate investment.
</t>
        </r>
      </text>
    </comment>
    <comment ref="C57" authorId="0" shapeId="0" xr:uid="{00000000-0006-0000-0300-00000A000000}">
      <text>
        <r>
          <rPr>
            <sz val="8"/>
            <color indexed="81"/>
            <rFont val="Tahoma"/>
            <family val="2"/>
          </rPr>
          <t xml:space="preserve">Sum of all depreciation from year one to year of sale.
</t>
        </r>
      </text>
    </comment>
    <comment ref="F57" authorId="0" shapeId="0" xr:uid="{00000000-0006-0000-0300-00000B000000}">
      <text>
        <r>
          <rPr>
            <sz val="8"/>
            <color indexed="81"/>
            <rFont val="Tahoma"/>
            <family val="2"/>
          </rPr>
          <t>Enter capital gains tax rate of owner.</t>
        </r>
      </text>
    </comment>
    <comment ref="C58" authorId="0" shapeId="0" xr:uid="{00000000-0006-0000-0300-00000C000000}">
      <text>
        <r>
          <rPr>
            <sz val="8"/>
            <color indexed="81"/>
            <rFont val="Tahoma"/>
            <family val="2"/>
          </rPr>
          <t xml:space="preserve">Sum of all amortization from year one to year of sale.
</t>
        </r>
      </text>
    </comment>
    <comment ref="F58" authorId="0" shapeId="0" xr:uid="{00000000-0006-0000-0300-00000D000000}">
      <text>
        <r>
          <rPr>
            <sz val="8"/>
            <color indexed="81"/>
            <rFont val="Tahoma"/>
            <family val="2"/>
          </rPr>
          <t xml:space="preserve">Capital Gains taxes due on sale.
</t>
        </r>
      </text>
    </comment>
    <comment ref="C60" authorId="0" shapeId="0" xr:uid="{00000000-0006-0000-0300-00000E000000}">
      <text>
        <r>
          <rPr>
            <sz val="8"/>
            <color indexed="81"/>
            <rFont val="Tahoma"/>
            <family val="2"/>
          </rPr>
          <t xml:space="preserve">Adjusted basis for calculating capital gain on property.
</t>
        </r>
      </text>
    </comment>
  </commentList>
</comments>
</file>

<file path=xl/sharedStrings.xml><?xml version="1.0" encoding="utf-8"?>
<sst xmlns="http://schemas.openxmlformats.org/spreadsheetml/2006/main" count="985" uniqueCount="369">
  <si>
    <t>ITEM</t>
  </si>
  <si>
    <t>COST</t>
  </si>
  <si>
    <t>Depreciable</t>
  </si>
  <si>
    <t>Amortize</t>
  </si>
  <si>
    <t>Historic RTC</t>
  </si>
  <si>
    <t>LIHTC 4%</t>
  </si>
  <si>
    <t>LIHTC 9%</t>
  </si>
  <si>
    <t>Demolition</t>
  </si>
  <si>
    <t>Permits</t>
  </si>
  <si>
    <t>Survey</t>
  </si>
  <si>
    <t>Consultant</t>
  </si>
  <si>
    <t>Other</t>
  </si>
  <si>
    <t>% Commercial</t>
  </si>
  <si>
    <t>Cap Rate at Sale</t>
  </si>
  <si>
    <t>Cost of Sale</t>
  </si>
  <si>
    <t xml:space="preserve"> </t>
  </si>
  <si>
    <t>Historic RTC Equity Rate</t>
  </si>
  <si>
    <t>LIHTC Bonus Area</t>
  </si>
  <si>
    <t>Investor Tax Rate</t>
  </si>
  <si>
    <t>EQUITY ATTRACTED</t>
  </si>
  <si>
    <t xml:space="preserve"> 1.  LIHTC Sale Rate</t>
  </si>
  <si>
    <t>DEBT ATTRACTION CALCULATION</t>
  </si>
  <si>
    <t>Requirements</t>
  </si>
  <si>
    <t>Debt Coverage Ratio</t>
  </si>
  <si>
    <t>Loan to Value Ratio</t>
  </si>
  <si>
    <t>Fair Market Value</t>
  </si>
  <si>
    <t>Capitalization Rate</t>
  </si>
  <si>
    <t>Stabilized NOI</t>
  </si>
  <si>
    <t>Bank Loan Committed</t>
  </si>
  <si>
    <t>PROPOSED PERMANENT FINANCING</t>
  </si>
  <si>
    <t>TERM</t>
  </si>
  <si>
    <t>BANK</t>
  </si>
  <si>
    <t>Developer Loan</t>
  </si>
  <si>
    <t>Interest Only Loan</t>
  </si>
  <si>
    <t>Deferred Loan</t>
  </si>
  <si>
    <t>Cash Flow Loan</t>
  </si>
  <si>
    <t>TOTAL LOANS</t>
  </si>
  <si>
    <t>Grant - Other</t>
  </si>
  <si>
    <t>TOTAL GRANTS</t>
  </si>
  <si>
    <t xml:space="preserve">EQUITY </t>
  </si>
  <si>
    <t>TOTAL SOURCES</t>
  </si>
  <si>
    <t>ACTUAL IRR</t>
  </si>
  <si>
    <t>RENT AND EXPENSE ASSUMPTIONS</t>
  </si>
  <si>
    <t>RESIDENTIAL RENTS</t>
  </si>
  <si>
    <t>RESIDENTIAL</t>
  </si>
  <si>
    <t>Percent</t>
  </si>
  <si>
    <t>ASSUMPTIONS</t>
  </si>
  <si>
    <t>COMMERCIAL</t>
  </si>
  <si>
    <t>Tenant Contributions</t>
  </si>
  <si>
    <t>Residential Income</t>
  </si>
  <si>
    <t>Other Income Increase</t>
  </si>
  <si>
    <t>Commercial Income</t>
  </si>
  <si>
    <t>Weighted Op. Exp.</t>
  </si>
  <si>
    <t>Legal</t>
  </si>
  <si>
    <t>Administrative</t>
  </si>
  <si>
    <t>Utilities</t>
  </si>
  <si>
    <t xml:space="preserve">Trash </t>
  </si>
  <si>
    <t>Grounds</t>
  </si>
  <si>
    <t>Insurance</t>
  </si>
  <si>
    <t>Acquisition</t>
  </si>
  <si>
    <t>TOTAL EQUITY LIHTC</t>
  </si>
  <si>
    <t>CALCULATION OF HISTORIC TAX CREDIT</t>
  </si>
  <si>
    <t>- Non RTC Basis Items</t>
  </si>
  <si>
    <t>DEPRECIABLE BASIS</t>
  </si>
  <si>
    <t>NET SALE PROCEEDS</t>
  </si>
  <si>
    <t>- Tax Due</t>
  </si>
  <si>
    <t>_</t>
  </si>
  <si>
    <t>Adjusted Basis</t>
  </si>
  <si>
    <t>- Sum Depreciation</t>
  </si>
  <si>
    <t>- Sum Amortization</t>
  </si>
  <si>
    <t>Capital Gain</t>
  </si>
  <si>
    <t>Tax on Gain</t>
  </si>
  <si>
    <t>- Adjusted Basis</t>
  </si>
  <si>
    <t>PRE-TAX CASH FLOW</t>
  </si>
  <si>
    <t>YEAR</t>
  </si>
  <si>
    <t>+ Tenant Contributions</t>
  </si>
  <si>
    <t>+Other Income</t>
  </si>
  <si>
    <t xml:space="preserve"> Operating Expenses</t>
  </si>
  <si>
    <t>= Net Operating Income</t>
  </si>
  <si>
    <t>- Debt Service (p+i) bank</t>
  </si>
  <si>
    <t>= Cash Flow Available for</t>
  </si>
  <si>
    <t>Debt Coverage Ratio-Bank Loan</t>
  </si>
  <si>
    <t>Cash on Cash (e=CF/EQ)</t>
  </si>
  <si>
    <t>YR 1</t>
  </si>
  <si>
    <t>YR 2</t>
  </si>
  <si>
    <t>YR 3</t>
  </si>
  <si>
    <t>YR 4</t>
  </si>
  <si>
    <t>YR 5</t>
  </si>
  <si>
    <t>YR 6</t>
  </si>
  <si>
    <t>YR 7</t>
  </si>
  <si>
    <t>YR 8</t>
  </si>
  <si>
    <t>YR 9</t>
  </si>
  <si>
    <t>YR 10</t>
  </si>
  <si>
    <t>YR 13</t>
  </si>
  <si>
    <t>YR 14</t>
  </si>
  <si>
    <t>=</t>
  </si>
  <si>
    <t xml:space="preserve">  Cash Flow</t>
  </si>
  <si>
    <t>- Depreciation Expense</t>
  </si>
  <si>
    <t>- Accrued Interest</t>
  </si>
  <si>
    <t>- Amortization of Fees</t>
  </si>
  <si>
    <t>+ Amortization of Principal</t>
  </si>
  <si>
    <t>+ Funded Reserves</t>
  </si>
  <si>
    <t>Cash Flow After-tax</t>
  </si>
  <si>
    <t>After-tax Benefits Analysis</t>
  </si>
  <si>
    <t>- Taxes</t>
  </si>
  <si>
    <t>+ LIHTC</t>
  </si>
  <si>
    <t>+ Net Sales Proceeds</t>
  </si>
  <si>
    <t>Net Cash Flow After-tax</t>
  </si>
  <si>
    <t>Ltd. Partners</t>
  </si>
  <si>
    <t>IRR Equity</t>
  </si>
  <si>
    <t>Desired IRR</t>
  </si>
  <si>
    <t>Actual IRR</t>
  </si>
  <si>
    <t>Loan Amortization</t>
  </si>
  <si>
    <t xml:space="preserve">INTEREST </t>
  </si>
  <si>
    <t>PRINCIPAL</t>
  </si>
  <si>
    <t>REMAINING PRINCIPAL</t>
  </si>
  <si>
    <t>LOAN ONE</t>
  </si>
  <si>
    <t>INTEREST</t>
  </si>
  <si>
    <t>DEFERRED LOAN</t>
  </si>
  <si>
    <t>INTEREST RATE</t>
  </si>
  <si>
    <t>PAYMENT</t>
  </si>
  <si>
    <t>CASH FLOW LOAN</t>
  </si>
  <si>
    <t>CF PAYMENT</t>
  </si>
  <si>
    <t>DO NOT PRINT BELOW LINE</t>
  </si>
  <si>
    <t>sales price</t>
  </si>
  <si>
    <t>sum of dep</t>
  </si>
  <si>
    <t>sum of am</t>
  </si>
  <si>
    <t>remain prin</t>
  </si>
  <si>
    <t>internal rate of return</t>
  </si>
  <si>
    <t>equity leveraged</t>
  </si>
  <si>
    <t>actual irr</t>
  </si>
  <si>
    <t>Sum of Accrued Interest</t>
  </si>
  <si>
    <t>Term</t>
  </si>
  <si>
    <t>ACCRUED INTEREST</t>
  </si>
  <si>
    <t>Anticipated Year of Sale</t>
  </si>
  <si>
    <t>Amortization</t>
  </si>
  <si>
    <t xml:space="preserve"> 3.  Equity Investment Committed</t>
  </si>
  <si>
    <t>Investor Ownership</t>
  </si>
  <si>
    <t>+ RTC</t>
  </si>
  <si>
    <t>- Amount of Historic RTC</t>
  </si>
  <si>
    <t>Maintenance/Repairs</t>
  </si>
  <si>
    <t>Title and Recording</t>
  </si>
  <si>
    <t>Furnishings</t>
  </si>
  <si>
    <t>Ann. Rent</t>
  </si>
  <si>
    <t>TOTAL</t>
  </si>
  <si>
    <t>Per Unit</t>
  </si>
  <si>
    <t xml:space="preserve">  Legal/Administrative</t>
  </si>
  <si>
    <t xml:space="preserve">  Utilities and Trash</t>
  </si>
  <si>
    <t xml:space="preserve">  Maintenance/Repairs and Grounds</t>
  </si>
  <si>
    <t xml:space="preserve">  Insurance</t>
  </si>
  <si>
    <t xml:space="preserve">  Other</t>
  </si>
  <si>
    <t xml:space="preserve"> = Total Operating Expenses</t>
  </si>
  <si>
    <t xml:space="preserve"> - Other Expenses</t>
  </si>
  <si>
    <t xml:space="preserve"> - Incentive Management Fees</t>
  </si>
  <si>
    <t>LIHTC</t>
  </si>
  <si>
    <t>LIHTC 9% Rate</t>
  </si>
  <si>
    <t>LIHTC 4% Rate</t>
  </si>
  <si>
    <t>Loan Amount Based on DCR</t>
  </si>
  <si>
    <t>Loan Amount Based on DCR and LVR</t>
  </si>
  <si>
    <t>Amortizing Loan</t>
  </si>
  <si>
    <t>Historic Rehabilitation  1=yes, 0=no</t>
  </si>
  <si>
    <t>Amount</t>
  </si>
  <si>
    <t>Rate</t>
  </si>
  <si>
    <t>Source</t>
  </si>
  <si>
    <t>% of CF</t>
  </si>
  <si>
    <t>LOAN TWO</t>
  </si>
  <si>
    <t>Tax Exempt</t>
  </si>
  <si>
    <t>Bond</t>
  </si>
  <si>
    <t>No Acq.</t>
  </si>
  <si>
    <t>= Annual Acq. Credit</t>
  </si>
  <si>
    <t>Tax Rate at Sale</t>
  </si>
  <si>
    <t>Grant - Non Basis</t>
  </si>
  <si>
    <t>Replacement Reserves</t>
  </si>
  <si>
    <t xml:space="preserve">  Management Fees</t>
  </si>
  <si>
    <t xml:space="preserve"> - Partnership Management Fees</t>
  </si>
  <si>
    <t>BEGINNING LOAN</t>
  </si>
  <si>
    <t>REMAINING LOAN</t>
  </si>
  <si>
    <t/>
  </si>
  <si>
    <t>Equity Attracted Based on Sale Rate</t>
  </si>
  <si>
    <t>Equity Attracted Based on IRR</t>
  </si>
  <si>
    <t>Equity Attracted Based on Dollar Amount</t>
  </si>
  <si>
    <t>- Residential Vacancy</t>
  </si>
  <si>
    <t>LIHTC Occupancy Percentage</t>
  </si>
  <si>
    <t>Non-Depr.</t>
  </si>
  <si>
    <t>On-Site Imp.</t>
  </si>
  <si>
    <t>Off-Site Imp.</t>
  </si>
  <si>
    <t># Units</t>
  </si>
  <si>
    <t>Mo. Rent</t>
  </si>
  <si>
    <t>Rent Inc./Year</t>
  </si>
  <si>
    <t>Op Cost Inc./Year</t>
  </si>
  <si>
    <t>Reserves Inc./Year</t>
  </si>
  <si>
    <t>Vac. Year 1</t>
  </si>
  <si>
    <t>Vac. Year 2</t>
  </si>
  <si>
    <t>Vac. Year 3 &amp; Future</t>
  </si>
  <si>
    <t>Op. Cost Inc./Year</t>
  </si>
  <si>
    <t>TOTAL TENANT CONTRIBUTIONS</t>
  </si>
  <si>
    <t>Leaseable SF</t>
  </si>
  <si>
    <t>$/SF/Year</t>
  </si>
  <si>
    <t>OPERATING EXPENSES</t>
  </si>
  <si>
    <t>Management Fee</t>
  </si>
  <si>
    <t>Real Estate Property Tax</t>
  </si>
  <si>
    <t>Gross Residential Rent</t>
  </si>
  <si>
    <t>= Residential Income</t>
  </si>
  <si>
    <t>Gross Commercial Rent</t>
  </si>
  <si>
    <t>= Commercial Rent</t>
  </si>
  <si>
    <t>=Commercial Income</t>
  </si>
  <si>
    <t>= Effective Gross Income</t>
  </si>
  <si>
    <t xml:space="preserve">  Real Estate Property Tax</t>
  </si>
  <si>
    <t xml:space="preserve"> - Transfer to Reserves</t>
  </si>
  <si>
    <t xml:space="preserve">  Advertise/Market</t>
  </si>
  <si>
    <t xml:space="preserve"> - Interest Only Loan Payments</t>
  </si>
  <si>
    <t xml:space="preserve"> - Debt Service - Deferred Loans</t>
  </si>
  <si>
    <t xml:space="preserve"> - Debt Service (p+i) Developer</t>
  </si>
  <si>
    <t>= Cash Flow</t>
  </si>
  <si>
    <t>Debt Coverage Ratio-All loans</t>
  </si>
  <si>
    <t>DETERMINING TAXES</t>
  </si>
  <si>
    <t>= Tax Incurred (Saved)</t>
  </si>
  <si>
    <t>- Tax Incurred (+ Saved)</t>
  </si>
  <si>
    <t>BANK 1ST MORTGAGE</t>
  </si>
  <si>
    <t>AMORTIZATION IN YEARS</t>
  </si>
  <si>
    <t>LOAN AMOUNT</t>
  </si>
  <si>
    <t>INTEREST APR</t>
  </si>
  <si>
    <t>P&amp;I</t>
  </si>
  <si>
    <t>AFTER-TAX CASH FLOW ANALYSIS</t>
  </si>
  <si>
    <t>= Earnings (Loss) Before Tax</t>
  </si>
  <si>
    <r>
      <t>PRO FORMA</t>
    </r>
    <r>
      <rPr>
        <sz val="16"/>
        <color indexed="8"/>
        <rFont val="Arial"/>
        <family val="2"/>
      </rPr>
      <t xml:space="preserve"> </t>
    </r>
    <r>
      <rPr>
        <sz val="10"/>
        <color indexed="8"/>
        <rFont val="Arial"/>
        <family val="2"/>
      </rPr>
      <t>(Page 3 of 5)</t>
    </r>
  </si>
  <si>
    <r>
      <t>PRO FORMA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(page 2 of 5)</t>
    </r>
  </si>
  <si>
    <r>
      <t xml:space="preserve">PRO FORMA </t>
    </r>
    <r>
      <rPr>
        <sz val="10"/>
        <color indexed="8"/>
        <rFont val="Arial"/>
        <family val="2"/>
      </rPr>
      <t>(Page 4 of 5)</t>
    </r>
  </si>
  <si>
    <r>
      <t xml:space="preserve">PRO FORMA </t>
    </r>
    <r>
      <rPr>
        <sz val="10"/>
        <color indexed="8"/>
        <rFont val="Arial"/>
        <family val="2"/>
      </rPr>
      <t>(Page 5 of 5)</t>
    </r>
  </si>
  <si>
    <t xml:space="preserve">P&amp;I </t>
  </si>
  <si>
    <t>AMORT IN YEARS</t>
  </si>
  <si>
    <t>ORIGINAL LOAN</t>
  </si>
  <si>
    <t>LOAN TO AMORTIZE</t>
  </si>
  <si>
    <t>DEVELOPER LOAN</t>
  </si>
  <si>
    <t>CITY/STATE LOANS</t>
  </si>
  <si>
    <t>INTEREST ONLY LOAN</t>
  </si>
  <si>
    <t>REVENUES</t>
  </si>
  <si>
    <t>PROJECT ASSUMPTIONS</t>
  </si>
  <si>
    <t>LIHTC ASSUMPTIONS</t>
  </si>
  <si>
    <t>INVESTMENT ASSUMPTIONS</t>
  </si>
  <si>
    <t>- TOTAL SOURCES</t>
  </si>
  <si>
    <t xml:space="preserve">  TOTAL DEV. COST</t>
  </si>
  <si>
    <t xml:space="preserve">  GAP</t>
  </si>
  <si>
    <t xml:space="preserve">  CASH FLOW</t>
  </si>
  <si>
    <t>Pymts. Begin</t>
  </si>
  <si>
    <t>Loan Amount, 1=$Amt., 2=DCR, 3=DCR and LVR</t>
  </si>
  <si>
    <t xml:space="preserve"> 2.  Expected Internal Rate of Return (IRR)</t>
  </si>
  <si>
    <t>Bldg. Acquisition Eligible  1=yes, 0=no</t>
  </si>
  <si>
    <t>Project Type (1=acq/rehab, 2=bond, 3=new constr.)</t>
  </si>
  <si>
    <t>Basis for Equity (1=Sale Rate, 2=IRR, 3=$Amt.)</t>
  </si>
  <si>
    <t>1=yes, 0=no</t>
  </si>
  <si>
    <t>SOURCES OF FUNDS</t>
  </si>
  <si>
    <t>Loan Amt.</t>
  </si>
  <si>
    <t>HISTORIC REHAB. ASSUMPTIONS</t>
  </si>
  <si>
    <t>TAX &amp; APPRECIATION BENEFITS</t>
  </si>
  <si>
    <t xml:space="preserve">Rehab./New </t>
  </si>
  <si>
    <t>and Rehab.</t>
  </si>
  <si>
    <t>x Credit Rate</t>
  </si>
  <si>
    <t xml:space="preserve">  Original Project Cost</t>
  </si>
  <si>
    <t>- RTC</t>
  </si>
  <si>
    <t xml:space="preserve">  Adjusted Basis</t>
  </si>
  <si>
    <t xml:space="preserve">  Sale Price</t>
  </si>
  <si>
    <t xml:space="preserve">  Capital Gain</t>
  </si>
  <si>
    <t>- Cost of Sale</t>
  </si>
  <si>
    <t>x Tax Rate</t>
  </si>
  <si>
    <t xml:space="preserve">   Capital Gain</t>
  </si>
  <si>
    <t xml:space="preserve">   Tax</t>
  </si>
  <si>
    <t>- Existing Debt</t>
  </si>
  <si>
    <t xml:space="preserve">  Net Sale Proceeds</t>
  </si>
  <si>
    <t xml:space="preserve">   Depreciable Expenses</t>
  </si>
  <si>
    <t xml:space="preserve">  Adjusted Depreciable Basis</t>
  </si>
  <si>
    <t xml:space="preserve">  Commercial Basis (39 yrs)</t>
  </si>
  <si>
    <t xml:space="preserve">  Residential Basis (27.5yrs)</t>
  </si>
  <si>
    <t xml:space="preserve">  Other Depreciable</t>
  </si>
  <si>
    <t xml:space="preserve">  Depreciation Per Year</t>
  </si>
  <si>
    <t xml:space="preserve">  Eligible Costs</t>
  </si>
  <si>
    <t xml:space="preserve">  Historic Basis</t>
  </si>
  <si>
    <t xml:space="preserve">  Historic Rate</t>
  </si>
  <si>
    <t xml:space="preserve">  Historic Tax Credit</t>
  </si>
  <si>
    <t xml:space="preserve">  Historic RTC Equity Rate</t>
  </si>
  <si>
    <t xml:space="preserve">  Equity Raised by RTC</t>
  </si>
  <si>
    <t xml:space="preserve">  Rehab./New Construction</t>
  </si>
  <si>
    <t>- RTC (Housing only)</t>
  </si>
  <si>
    <t>- Grants</t>
  </si>
  <si>
    <t>= Rehab/Const. Basis</t>
  </si>
  <si>
    <t>= Annual Rehab/Const Credit</t>
  </si>
  <si>
    <t xml:space="preserve">  Amount of Credit/Year</t>
  </si>
  <si>
    <t>white space indicates data entry</t>
  </si>
  <si>
    <t>-  Commercial Vacancy</t>
  </si>
  <si>
    <t xml:space="preserve"> - Other Debt Service (p+i)</t>
  </si>
  <si>
    <t>-  Debt Service -CF Loan</t>
  </si>
  <si>
    <t xml:space="preserve">    Distribution</t>
  </si>
  <si>
    <t>x Bonus Area</t>
  </si>
  <si>
    <t xml:space="preserve">   Acquisition</t>
  </si>
  <si>
    <t xml:space="preserve">   Annual Credit</t>
  </si>
  <si>
    <t>x % Low Income</t>
  </si>
  <si>
    <t>x % Ownership</t>
  </si>
  <si>
    <t xml:space="preserve">   Partnership Equity</t>
  </si>
  <si>
    <t xml:space="preserve">   Equity</t>
  </si>
  <si>
    <t xml:space="preserve">   10 Year LIH Tax Credit</t>
  </si>
  <si>
    <t xml:space="preserve">   Annual LIHTC</t>
  </si>
  <si>
    <t xml:space="preserve">   Sale Price</t>
  </si>
  <si>
    <t>- % Commercial</t>
  </si>
  <si>
    <t>Bond Premium</t>
  </si>
  <si>
    <t>Builder's Risk Insurance</t>
  </si>
  <si>
    <t>Environmental Remediation (If Necessary)</t>
  </si>
  <si>
    <t>General Requirements</t>
  </si>
  <si>
    <t>Builder's Profit</t>
  </si>
  <si>
    <t>Builder's Overhead</t>
  </si>
  <si>
    <t>Notes</t>
  </si>
  <si>
    <t>Architect Fees</t>
  </si>
  <si>
    <t>Engineering Fees</t>
  </si>
  <si>
    <t xml:space="preserve">Legal </t>
  </si>
  <si>
    <t>Impact Fees</t>
  </si>
  <si>
    <t>Taxes</t>
  </si>
  <si>
    <t>PRO FORMA</t>
  </si>
  <si>
    <t>Land / Building Value</t>
  </si>
  <si>
    <t>Land / Building Cost</t>
  </si>
  <si>
    <t>Land / Building Debt</t>
  </si>
  <si>
    <t>SITE IMPROVEMENTS / SITE WORK (Estimates)</t>
  </si>
  <si>
    <t>CONSTRUCTION (Estimates)</t>
  </si>
  <si>
    <t>Payroll</t>
  </si>
  <si>
    <t>Square Feet (Per Unit)</t>
  </si>
  <si>
    <t xml:space="preserve">RENTAL HOUSING DEVELOPMENT BUDGET </t>
  </si>
  <si>
    <t>PROJECT NAME:</t>
  </si>
  <si>
    <t>Commercial Space</t>
  </si>
  <si>
    <t>Advertise/Marketing</t>
  </si>
  <si>
    <t>If tax abatement planned, please describe in email/call.</t>
  </si>
  <si>
    <t>All cells with a white background can be typed in. Feel free to add if needed.</t>
  </si>
  <si>
    <t>Please note this workbook has two tabs, the first tab is for the construction budget, the second tab is for income and expense estimates.</t>
  </si>
  <si>
    <r>
      <rPr>
        <sz val="11"/>
        <color rgb="FFFF0000"/>
        <rFont val="Arial"/>
        <family val="2"/>
      </rPr>
      <t xml:space="preserve">Estimated value </t>
    </r>
    <r>
      <rPr>
        <sz val="11"/>
        <color indexed="8"/>
        <rFont val="Arial"/>
        <family val="2"/>
      </rPr>
      <t>of land or existing building as-is. This is important as the difference between land or building value and indebtedness (if any) can be treated as equity.</t>
    </r>
  </si>
  <si>
    <t>Site work such as foundations, grading, etc.</t>
  </si>
  <si>
    <t>Work more than ~100 feet outside the boundaries of the site.</t>
  </si>
  <si>
    <t>If applicable, such as razing a building on site so the land is cleared for development.</t>
  </si>
  <si>
    <t>Amenities / Accessory Buildings</t>
  </si>
  <si>
    <t>As applicable.</t>
  </si>
  <si>
    <t>Hard Costs</t>
  </si>
  <si>
    <t>Estimated total cost of the residential building(s) that tenants will live in.</t>
  </si>
  <si>
    <t>Gazebo, pool, etc. As applicable.</t>
  </si>
  <si>
    <t>Only common area furnishings are eligible. Tenant unit furnishings are not eligble.</t>
  </si>
  <si>
    <t>Taxes due during construction.</t>
  </si>
  <si>
    <t>Paid by either owner or general contractor.</t>
  </si>
  <si>
    <t>General contractors involved with HUD 221(d)(4) projects must be bondable.</t>
  </si>
  <si>
    <t>General contractor's payroll and fixed overhead.</t>
  </si>
  <si>
    <t>Job site costs (fencing, trailer, portapotty, etc).</t>
  </si>
  <si>
    <t>Bedford Lending will calculate lender paid third party report estimates automatically as part of our analysis.</t>
  </si>
  <si>
    <t>SUB-TOTAL</t>
  </si>
  <si>
    <t>PROFESSIONAL FEES (Estimates)</t>
  </si>
  <si>
    <t>LAND or EXISTING BUILDING (Estimates)</t>
  </si>
  <si>
    <t>Unit Type (One Bedroom, etc.)</t>
  </si>
  <si>
    <t>OTHER INCOME</t>
  </si>
  <si>
    <t>Pet Fees, Laundry, RUBS, etc.</t>
  </si>
  <si>
    <t>COMMERCIAL INCOME</t>
  </si>
  <si>
    <t>Coffee Shop, Restaurant, etc.</t>
  </si>
  <si>
    <t>TOTAL INCOME (Annual)</t>
  </si>
  <si>
    <t>Other Income</t>
  </si>
  <si>
    <t>SUMMATION</t>
  </si>
  <si>
    <t>HUD requires minimum $250 per unit per year.</t>
  </si>
  <si>
    <t>Studio</t>
  </si>
  <si>
    <t>1 BR</t>
  </si>
  <si>
    <t>2 BR</t>
  </si>
  <si>
    <t>3 BR</t>
  </si>
  <si>
    <t>4 BR</t>
  </si>
  <si>
    <t>Pet Fees</t>
  </si>
  <si>
    <t>Coffee Shop</t>
  </si>
  <si>
    <t>TOTAL EXPENSES (Annual)</t>
  </si>
  <si>
    <r>
      <t xml:space="preserve">If </t>
    </r>
    <r>
      <rPr>
        <sz val="11"/>
        <color rgb="FFFF0000"/>
        <rFont val="Arial"/>
        <family val="2"/>
      </rPr>
      <t>purchasing</t>
    </r>
    <r>
      <rPr>
        <sz val="11"/>
        <color indexed="8"/>
        <rFont val="Arial"/>
        <family val="2"/>
      </rPr>
      <t xml:space="preserve"> land or an existing building (existing building purchases are relevant for rehabilitation scenarios but generally not new construction), please list the cost to acquire the land and/or existing building. If the site to be constructed on or building to be rehabilitated is already owned, please leave blank.</t>
    </r>
  </si>
  <si>
    <r>
      <t xml:space="preserve">If applicable, current amount of existing </t>
    </r>
    <r>
      <rPr>
        <sz val="11"/>
        <color rgb="FFFF0000"/>
        <rFont val="Arial"/>
        <family val="2"/>
      </rPr>
      <t>debt</t>
    </r>
    <r>
      <rPr>
        <sz val="11"/>
        <color indexed="8"/>
        <rFont val="Arial"/>
        <family val="2"/>
      </rPr>
      <t xml:space="preserve"> on the land or existing building that we should factor in as a payoff. If pledging "free and clear" (no debt), leave blank.</t>
    </r>
  </si>
  <si>
    <t>Typically $5000-10,000 per unit per year.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</si>
</sst>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$&quot;#,##0_);\(&quot;$&quot;#,##0\)"/>
    <numFmt numFmtId="7" formatCode="&quot;$&quot;#,##0.00_);\(&quot;$&quot;#,##0.00\)"/>
    <numFmt numFmtId="44" formatCode="_(&quot;$&quot;* #,##0.00_);_(&quot;$&quot;* \(#,##0.00\);_(&quot;$&quot;* &quot;-&quot;??_);_(@_)"/>
    <numFmt numFmtId="165" formatCode="00000"/>
    <numFmt numFmtId="166" formatCode="_(&quot;$&quot;* #,##0_);_(&quot;$&quot;* \(#,##0\);_(&quot;$&quot;* &quot;-&quot;??_);_(@_)"/>
  </numFmts>
  <fonts count="41">
    <font>
      <sz val="12"/>
      <name val="Arial MT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2"/>
      <name val="Arial MT"/>
    </font>
    <font>
      <sz val="7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u/>
      <sz val="10"/>
      <color indexed="8"/>
      <name val="Arial"/>
      <family val="2"/>
    </font>
    <font>
      <b/>
      <sz val="10"/>
      <name val="Arial MT"/>
    </font>
    <font>
      <sz val="10"/>
      <name val="Arial MT"/>
    </font>
    <font>
      <b/>
      <sz val="12"/>
      <name val="Arial MT"/>
    </font>
    <font>
      <u/>
      <sz val="10"/>
      <color indexed="8"/>
      <name val="Arial"/>
      <family val="2"/>
    </font>
    <font>
      <sz val="9"/>
      <name val="Arial MT"/>
    </font>
    <font>
      <i/>
      <sz val="10"/>
      <color indexed="8"/>
      <name val="Arial"/>
      <family val="2"/>
    </font>
    <font>
      <sz val="10"/>
      <color indexed="10"/>
      <name val="Arial"/>
      <family val="2"/>
    </font>
    <font>
      <u/>
      <sz val="12"/>
      <name val="Arial MT"/>
    </font>
    <font>
      <b/>
      <sz val="10"/>
      <color indexed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name val="Arial"/>
      <family val="2"/>
    </font>
    <font>
      <b/>
      <sz val="8"/>
      <color indexed="8"/>
      <name val="Arial"/>
      <family val="2"/>
    </font>
    <font>
      <u/>
      <sz val="10"/>
      <name val="Arial MT"/>
    </font>
    <font>
      <sz val="24"/>
      <color indexed="8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color indexed="8"/>
      <name val="Arial"/>
      <family val="2"/>
    </font>
    <font>
      <b/>
      <sz val="16"/>
      <color indexed="8"/>
      <name val="Arial"/>
      <family val="2"/>
    </font>
    <font>
      <sz val="12"/>
      <color indexed="8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4"/>
      <color indexed="8"/>
      <name val="Arial"/>
      <family val="2"/>
    </font>
    <font>
      <sz val="9"/>
      <color indexed="8"/>
      <name val="Arial Narrow"/>
      <family val="2"/>
    </font>
    <font>
      <sz val="9"/>
      <name val="Arial Narrow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i/>
      <sz val="10"/>
      <name val="Arial MT"/>
    </font>
    <font>
      <b/>
      <sz val="11"/>
      <color rgb="FF0070C0"/>
      <name val="Arial"/>
      <family val="2"/>
    </font>
    <font>
      <sz val="11"/>
      <color rgb="FFFF0000"/>
      <name val="Arial"/>
      <family val="2"/>
    </font>
    <font>
      <i/>
      <sz val="11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DashDot">
        <color theme="0" tint="-0.34998626667073579"/>
      </left>
      <right/>
      <top style="mediumDashDot">
        <color theme="0" tint="-0.34998626667073579"/>
      </top>
      <bottom/>
      <diagonal/>
    </border>
    <border>
      <left/>
      <right/>
      <top style="mediumDashDot">
        <color theme="0" tint="-0.34998626667073579"/>
      </top>
      <bottom/>
      <diagonal/>
    </border>
    <border>
      <left/>
      <right style="mediumDashDot">
        <color theme="0" tint="-0.34998626667073579"/>
      </right>
      <top style="mediumDashDot">
        <color theme="0" tint="-0.34998626667073579"/>
      </top>
      <bottom/>
      <diagonal/>
    </border>
    <border>
      <left style="mediumDashDot">
        <color theme="0" tint="-0.34998626667073579"/>
      </left>
      <right/>
      <top/>
      <bottom style="mediumDashDot">
        <color theme="0" tint="-0.34998626667073579"/>
      </bottom>
      <diagonal/>
    </border>
    <border>
      <left/>
      <right/>
      <top/>
      <bottom style="mediumDashDot">
        <color theme="0" tint="-0.34998626667073579"/>
      </bottom>
      <diagonal/>
    </border>
    <border>
      <left/>
      <right style="mediumDashDot">
        <color theme="0" tint="-0.34998626667073579"/>
      </right>
      <top/>
      <bottom style="mediumDashDot">
        <color theme="0" tint="-0.34998626667073579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2" borderId="0"/>
    <xf numFmtId="44" fontId="3" fillId="0" borderId="0" applyFont="0" applyFill="0" applyBorder="0" applyAlignment="0" applyProtection="0"/>
    <xf numFmtId="0" fontId="3" fillId="0" borderId="0"/>
    <xf numFmtId="0" fontId="3" fillId="0" borderId="0"/>
  </cellStyleXfs>
  <cellXfs count="336">
    <xf numFmtId="0" fontId="0" fillId="2" borderId="0" xfId="0"/>
    <xf numFmtId="0" fontId="1" fillId="2" borderId="0" xfId="0" applyFont="1"/>
    <xf numFmtId="37" fontId="1" fillId="2" borderId="0" xfId="0" applyNumberFormat="1" applyFont="1"/>
    <xf numFmtId="0" fontId="3" fillId="0" borderId="0" xfId="2"/>
    <xf numFmtId="0" fontId="1" fillId="0" borderId="0" xfId="3" applyFont="1"/>
    <xf numFmtId="0" fontId="3" fillId="0" borderId="0" xfId="3"/>
    <xf numFmtId="0" fontId="2" fillId="0" borderId="0" xfId="3" applyFont="1" applyAlignment="1">
      <alignment horizontal="left"/>
    </xf>
    <xf numFmtId="0" fontId="1" fillId="0" borderId="0" xfId="3" applyFont="1" applyAlignment="1">
      <alignment horizontal="left"/>
    </xf>
    <xf numFmtId="0" fontId="1" fillId="0" borderId="0" xfId="3" applyFont="1" applyAlignment="1">
      <alignment horizontal="center"/>
    </xf>
    <xf numFmtId="37" fontId="1" fillId="0" borderId="0" xfId="3" applyNumberFormat="1" applyFont="1"/>
    <xf numFmtId="2" fontId="1" fillId="0" borderId="0" xfId="3" applyNumberFormat="1" applyFont="1"/>
    <xf numFmtId="10" fontId="1" fillId="0" borderId="0" xfId="3" applyNumberFormat="1" applyFont="1"/>
    <xf numFmtId="0" fontId="1" fillId="0" borderId="0" xfId="3" applyFont="1" applyAlignment="1">
      <alignment horizontal="right"/>
    </xf>
    <xf numFmtId="0" fontId="2" fillId="0" borderId="0" xfId="3" applyFont="1"/>
    <xf numFmtId="0" fontId="5" fillId="0" borderId="0" xfId="3" applyFont="1"/>
    <xf numFmtId="10" fontId="5" fillId="0" borderId="0" xfId="3" applyNumberFormat="1" applyFont="1"/>
    <xf numFmtId="3" fontId="1" fillId="0" borderId="0" xfId="3" applyNumberFormat="1" applyFont="1"/>
    <xf numFmtId="0" fontId="1" fillId="0" borderId="0" xfId="3" quotePrefix="1" applyFont="1" applyAlignment="1">
      <alignment horizontal="fill"/>
    </xf>
    <xf numFmtId="3" fontId="5" fillId="0" borderId="0" xfId="3" applyNumberFormat="1" applyFont="1"/>
    <xf numFmtId="0" fontId="7" fillId="0" borderId="0" xfId="3" quotePrefix="1" applyFont="1" applyAlignment="1">
      <alignment horizontal="left"/>
    </xf>
    <xf numFmtId="37" fontId="7" fillId="0" borderId="0" xfId="3" quotePrefix="1" applyNumberFormat="1" applyFont="1"/>
    <xf numFmtId="0" fontId="1" fillId="0" borderId="0" xfId="3" quotePrefix="1" applyFont="1" applyAlignment="1">
      <alignment horizontal="left"/>
    </xf>
    <xf numFmtId="0" fontId="9" fillId="0" borderId="0" xfId="3" applyFont="1"/>
    <xf numFmtId="0" fontId="1" fillId="0" borderId="0" xfId="3" quotePrefix="1" applyFont="1" applyAlignment="1">
      <alignment horizontal="right"/>
    </xf>
    <xf numFmtId="3" fontId="9" fillId="0" borderId="0" xfId="3" applyNumberFormat="1" applyFont="1"/>
    <xf numFmtId="0" fontId="2" fillId="0" borderId="0" xfId="3" quotePrefix="1" applyFont="1" applyAlignment="1">
      <alignment horizontal="left"/>
    </xf>
    <xf numFmtId="37" fontId="12" fillId="0" borderId="0" xfId="3" applyNumberFormat="1" applyFont="1"/>
    <xf numFmtId="0" fontId="3" fillId="3" borderId="0" xfId="3" applyFill="1"/>
    <xf numFmtId="3" fontId="7" fillId="0" borderId="0" xfId="3" applyNumberFormat="1" applyFont="1"/>
    <xf numFmtId="0" fontId="11" fillId="0" borderId="0" xfId="3" applyFont="1" applyAlignment="1">
      <alignment horizontal="left"/>
    </xf>
    <xf numFmtId="3" fontId="11" fillId="0" borderId="0" xfId="3" applyNumberFormat="1" applyFont="1"/>
    <xf numFmtId="0" fontId="11" fillId="0" borderId="0" xfId="3" quotePrefix="1" applyFont="1" applyAlignment="1">
      <alignment horizontal="left"/>
    </xf>
    <xf numFmtId="37" fontId="7" fillId="0" borderId="0" xfId="3" applyNumberFormat="1" applyFont="1"/>
    <xf numFmtId="0" fontId="16" fillId="0" borderId="0" xfId="3" applyFont="1"/>
    <xf numFmtId="0" fontId="1" fillId="4" borderId="1" xfId="0" applyFont="1" applyFill="1" applyBorder="1" applyProtection="1">
      <protection locked="0"/>
    </xf>
    <xf numFmtId="0" fontId="16" fillId="0" borderId="0" xfId="3" applyFont="1" applyAlignment="1">
      <alignment horizontal="left"/>
    </xf>
    <xf numFmtId="0" fontId="2" fillId="0" borderId="0" xfId="3" applyFont="1" applyAlignment="1">
      <alignment horizontal="fill"/>
    </xf>
    <xf numFmtId="0" fontId="22" fillId="0" borderId="0" xfId="3" applyFont="1" applyAlignment="1">
      <alignment horizontal="left"/>
    </xf>
    <xf numFmtId="0" fontId="16" fillId="0" borderId="0" xfId="3" quotePrefix="1" applyFont="1" applyAlignment="1">
      <alignment horizontal="left"/>
    </xf>
    <xf numFmtId="0" fontId="6" fillId="0" borderId="0" xfId="3" quotePrefix="1" applyFont="1" applyAlignment="1">
      <alignment horizontal="left"/>
    </xf>
    <xf numFmtId="37" fontId="6" fillId="0" borderId="0" xfId="3" applyNumberFormat="1" applyFont="1"/>
    <xf numFmtId="0" fontId="0" fillId="5" borderId="0" xfId="0" applyFill="1"/>
    <xf numFmtId="0" fontId="1" fillId="5" borderId="0" xfId="0" applyFont="1" applyFill="1"/>
    <xf numFmtId="3" fontId="1" fillId="5" borderId="1" xfId="0" applyNumberFormat="1" applyFont="1" applyFill="1" applyBorder="1"/>
    <xf numFmtId="0" fontId="16" fillId="5" borderId="1" xfId="0" applyFont="1" applyFill="1" applyBorder="1" applyAlignment="1">
      <alignment horizontal="center"/>
    </xf>
    <xf numFmtId="3" fontId="1" fillId="5" borderId="0" xfId="0" applyNumberFormat="1" applyFont="1" applyFill="1"/>
    <xf numFmtId="9" fontId="1" fillId="4" borderId="1" xfId="0" applyNumberFormat="1" applyFont="1" applyFill="1" applyBorder="1" applyProtection="1">
      <protection locked="0"/>
    </xf>
    <xf numFmtId="3" fontId="1" fillId="4" borderId="1" xfId="0" applyNumberFormat="1" applyFont="1" applyFill="1" applyBorder="1" applyProtection="1">
      <protection locked="0"/>
    </xf>
    <xf numFmtId="3" fontId="1" fillId="6" borderId="1" xfId="0" applyNumberFormat="1" applyFont="1" applyFill="1" applyBorder="1"/>
    <xf numFmtId="0" fontId="3" fillId="7" borderId="0" xfId="3" applyFill="1"/>
    <xf numFmtId="165" fontId="10" fillId="7" borderId="0" xfId="3" applyNumberFormat="1" applyFont="1" applyFill="1"/>
    <xf numFmtId="165" fontId="3" fillId="7" borderId="0" xfId="3" applyNumberFormat="1" applyFill="1"/>
    <xf numFmtId="0" fontId="0" fillId="7" borderId="0" xfId="0" applyFill="1"/>
    <xf numFmtId="49" fontId="0" fillId="7" borderId="0" xfId="0" applyNumberFormat="1" applyFill="1"/>
    <xf numFmtId="0" fontId="2" fillId="7" borderId="0" xfId="0" applyFont="1" applyFill="1"/>
    <xf numFmtId="0" fontId="1" fillId="7" borderId="0" xfId="0" applyFont="1" applyFill="1"/>
    <xf numFmtId="0" fontId="2" fillId="7" borderId="7" xfId="0" applyFont="1" applyFill="1" applyBorder="1"/>
    <xf numFmtId="0" fontId="3" fillId="7" borderId="8" xfId="3" applyFill="1" applyBorder="1"/>
    <xf numFmtId="0" fontId="3" fillId="7" borderId="9" xfId="3" applyFill="1" applyBorder="1"/>
    <xf numFmtId="0" fontId="2" fillId="7" borderId="5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right"/>
    </xf>
    <xf numFmtId="0" fontId="8" fillId="7" borderId="10" xfId="0" applyFont="1" applyFill="1" applyBorder="1"/>
    <xf numFmtId="0" fontId="8" fillId="7" borderId="11" xfId="0" applyFont="1" applyFill="1" applyBorder="1"/>
    <xf numFmtId="0" fontId="8" fillId="7" borderId="5" xfId="0" applyFont="1" applyFill="1" applyBorder="1" applyAlignment="1">
      <alignment horizontal="right"/>
    </xf>
    <xf numFmtId="0" fontId="1" fillId="7" borderId="10" xfId="0" applyFont="1" applyFill="1" applyBorder="1"/>
    <xf numFmtId="0" fontId="0" fillId="7" borderId="11" xfId="0" applyFill="1" applyBorder="1"/>
    <xf numFmtId="9" fontId="1" fillId="7" borderId="1" xfId="0" applyNumberFormat="1" applyFont="1" applyFill="1" applyBorder="1" applyProtection="1">
      <protection locked="0"/>
    </xf>
    <xf numFmtId="3" fontId="2" fillId="7" borderId="2" xfId="0" applyNumberFormat="1" applyFont="1" applyFill="1" applyBorder="1"/>
    <xf numFmtId="0" fontId="0" fillId="7" borderId="8" xfId="0" applyFill="1" applyBorder="1"/>
    <xf numFmtId="0" fontId="0" fillId="7" borderId="4" xfId="0" applyFill="1" applyBorder="1"/>
    <xf numFmtId="0" fontId="1" fillId="7" borderId="11" xfId="0" applyFont="1" applyFill="1" applyBorder="1"/>
    <xf numFmtId="0" fontId="20" fillId="7" borderId="11" xfId="0" applyFont="1" applyFill="1" applyBorder="1" applyAlignment="1">
      <alignment horizontal="right"/>
    </xf>
    <xf numFmtId="0" fontId="9" fillId="7" borderId="10" xfId="0" quotePrefix="1" applyFont="1" applyFill="1" applyBorder="1" applyAlignment="1">
      <alignment horizontal="left"/>
    </xf>
    <xf numFmtId="0" fontId="1" fillId="7" borderId="3" xfId="0" applyFont="1" applyFill="1" applyBorder="1"/>
    <xf numFmtId="9" fontId="1" fillId="7" borderId="2" xfId="0" applyNumberFormat="1" applyFont="1" applyFill="1" applyBorder="1"/>
    <xf numFmtId="0" fontId="8" fillId="7" borderId="3" xfId="3" applyFont="1" applyFill="1" applyBorder="1"/>
    <xf numFmtId="3" fontId="1" fillId="7" borderId="11" xfId="0" applyNumberFormat="1" applyFont="1" applyFill="1" applyBorder="1"/>
    <xf numFmtId="3" fontId="0" fillId="7" borderId="11" xfId="0" applyNumberFormat="1" applyFill="1" applyBorder="1"/>
    <xf numFmtId="3" fontId="1" fillId="7" borderId="1" xfId="0" applyNumberFormat="1" applyFont="1" applyFill="1" applyBorder="1" applyProtection="1">
      <protection locked="0"/>
    </xf>
    <xf numFmtId="0" fontId="1" fillId="7" borderId="5" xfId="0" applyFont="1" applyFill="1" applyBorder="1"/>
    <xf numFmtId="0" fontId="3" fillId="7" borderId="5" xfId="3" applyFill="1" applyBorder="1"/>
    <xf numFmtId="0" fontId="2" fillId="7" borderId="10" xfId="0" applyFont="1" applyFill="1" applyBorder="1"/>
    <xf numFmtId="0" fontId="9" fillId="7" borderId="0" xfId="3" applyFont="1" applyFill="1"/>
    <xf numFmtId="0" fontId="1" fillId="7" borderId="0" xfId="3" applyFont="1" applyFill="1"/>
    <xf numFmtId="0" fontId="2" fillId="7" borderId="11" xfId="0" applyFont="1" applyFill="1" applyBorder="1" applyAlignment="1">
      <alignment horizontal="center"/>
    </xf>
    <xf numFmtId="37" fontId="1" fillId="0" borderId="1" xfId="3" applyNumberFormat="1" applyFont="1" applyBorder="1" applyProtection="1">
      <protection locked="0"/>
    </xf>
    <xf numFmtId="0" fontId="15" fillId="0" borderId="1" xfId="3" applyFont="1" applyBorder="1" applyProtection="1">
      <protection locked="0"/>
    </xf>
    <xf numFmtId="3" fontId="1" fillId="4" borderId="1" xfId="2" applyNumberFormat="1" applyFont="1" applyFill="1" applyBorder="1" applyProtection="1">
      <protection locked="0"/>
    </xf>
    <xf numFmtId="4" fontId="1" fillId="4" borderId="1" xfId="0" applyNumberFormat="1" applyFont="1" applyFill="1" applyBorder="1" applyProtection="1">
      <protection locked="0"/>
    </xf>
    <xf numFmtId="0" fontId="1" fillId="7" borderId="0" xfId="0" quotePrefix="1" applyFont="1" applyFill="1" applyAlignment="1">
      <alignment horizontal="left"/>
    </xf>
    <xf numFmtId="3" fontId="2" fillId="7" borderId="0" xfId="0" applyNumberFormat="1" applyFont="1" applyFill="1"/>
    <xf numFmtId="3" fontId="1" fillId="7" borderId="0" xfId="0" applyNumberFormat="1" applyFont="1" applyFill="1"/>
    <xf numFmtId="0" fontId="19" fillId="7" borderId="0" xfId="3" applyFont="1" applyFill="1"/>
    <xf numFmtId="3" fontId="1" fillId="0" borderId="0" xfId="3" applyNumberFormat="1" applyFont="1" applyAlignment="1">
      <alignment horizontal="left"/>
    </xf>
    <xf numFmtId="0" fontId="3" fillId="0" borderId="0" xfId="3" applyAlignment="1">
      <alignment horizontal="left"/>
    </xf>
    <xf numFmtId="0" fontId="15" fillId="0" borderId="0" xfId="3" applyFont="1" applyAlignment="1">
      <alignment horizontal="left"/>
    </xf>
    <xf numFmtId="0" fontId="7" fillId="0" borderId="0" xfId="3" applyFont="1" applyAlignment="1">
      <alignment horizontal="left"/>
    </xf>
    <xf numFmtId="0" fontId="0" fillId="2" borderId="0" xfId="0" applyAlignment="1">
      <alignment horizontal="left"/>
    </xf>
    <xf numFmtId="0" fontId="6" fillId="0" borderId="0" xfId="3" applyFont="1" applyAlignment="1">
      <alignment horizontal="left"/>
    </xf>
    <xf numFmtId="0" fontId="21" fillId="0" borderId="0" xfId="3" quotePrefix="1" applyFont="1" applyAlignment="1">
      <alignment horizontal="left"/>
    </xf>
    <xf numFmtId="0" fontId="2" fillId="7" borderId="13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3" fillId="0" borderId="0" xfId="3" applyAlignment="1">
      <alignment horizontal="right"/>
    </xf>
    <xf numFmtId="0" fontId="24" fillId="7" borderId="0" xfId="3" applyFont="1" applyFill="1"/>
    <xf numFmtId="0" fontId="24" fillId="0" borderId="0" xfId="3" applyFont="1"/>
    <xf numFmtId="0" fontId="26" fillId="0" borderId="0" xfId="3" applyFont="1" applyAlignment="1">
      <alignment horizontal="left"/>
    </xf>
    <xf numFmtId="0" fontId="26" fillId="0" borderId="0" xfId="3" applyFont="1"/>
    <xf numFmtId="0" fontId="27" fillId="0" borderId="0" xfId="3" applyFont="1" applyAlignment="1">
      <alignment horizontal="right"/>
    </xf>
    <xf numFmtId="0" fontId="28" fillId="7" borderId="0" xfId="0" applyFont="1" applyFill="1"/>
    <xf numFmtId="0" fontId="29" fillId="0" borderId="0" xfId="3" applyFont="1" applyAlignment="1">
      <alignment horizontal="left"/>
    </xf>
    <xf numFmtId="3" fontId="27" fillId="0" borderId="0" xfId="3" applyNumberFormat="1" applyFont="1" applyAlignment="1">
      <alignment horizontal="right"/>
    </xf>
    <xf numFmtId="0" fontId="6" fillId="7" borderId="2" xfId="0" quotePrefix="1" applyFont="1" applyFill="1" applyBorder="1" applyAlignment="1">
      <alignment horizontal="left"/>
    </xf>
    <xf numFmtId="0" fontId="0" fillId="3" borderId="0" xfId="0" applyFill="1"/>
    <xf numFmtId="0" fontId="30" fillId="3" borderId="0" xfId="0" applyFont="1" applyFill="1" applyProtection="1">
      <protection locked="0"/>
    </xf>
    <xf numFmtId="0" fontId="1" fillId="3" borderId="0" xfId="0" applyFont="1" applyFill="1" applyProtection="1">
      <protection locked="0"/>
    </xf>
    <xf numFmtId="0" fontId="1" fillId="3" borderId="0" xfId="0" applyFont="1" applyFill="1"/>
    <xf numFmtId="49" fontId="16" fillId="3" borderId="0" xfId="0" applyNumberFormat="1" applyFont="1" applyFill="1"/>
    <xf numFmtId="0" fontId="1" fillId="3" borderId="0" xfId="0" quotePrefix="1" applyFont="1" applyFill="1"/>
    <xf numFmtId="0" fontId="2" fillId="3" borderId="0" xfId="0" applyFont="1" applyFill="1" applyProtection="1">
      <protection locked="0"/>
    </xf>
    <xf numFmtId="10" fontId="16" fillId="3" borderId="0" xfId="0" applyNumberFormat="1" applyFont="1" applyFill="1"/>
    <xf numFmtId="10" fontId="1" fillId="3" borderId="0" xfId="0" applyNumberFormat="1" applyFont="1" applyFill="1"/>
    <xf numFmtId="0" fontId="2" fillId="3" borderId="11" xfId="0" applyFont="1" applyFill="1" applyBorder="1" applyProtection="1">
      <protection locked="0"/>
    </xf>
    <xf numFmtId="0" fontId="1" fillId="3" borderId="3" xfId="0" applyFont="1" applyFill="1" applyBorder="1"/>
    <xf numFmtId="0" fontId="1" fillId="3" borderId="6" xfId="0" applyFont="1" applyFill="1" applyBorder="1"/>
    <xf numFmtId="0" fontId="1" fillId="3" borderId="1" xfId="0" applyFont="1" applyFill="1" applyBorder="1" applyProtection="1">
      <protection locked="0"/>
    </xf>
    <xf numFmtId="0" fontId="1" fillId="3" borderId="10" xfId="0" applyFont="1" applyFill="1" applyBorder="1"/>
    <xf numFmtId="0" fontId="1" fillId="3" borderId="11" xfId="0" applyFont="1" applyFill="1" applyBorder="1"/>
    <xf numFmtId="0" fontId="0" fillId="3" borderId="6" xfId="0" applyFill="1" applyBorder="1"/>
    <xf numFmtId="0" fontId="0" fillId="3" borderId="8" xfId="0" applyFill="1" applyBorder="1"/>
    <xf numFmtId="0" fontId="13" fillId="3" borderId="0" xfId="0" applyFont="1" applyFill="1"/>
    <xf numFmtId="0" fontId="1" fillId="3" borderId="10" xfId="0" quotePrefix="1" applyFont="1" applyFill="1" applyBorder="1" applyAlignment="1">
      <alignment horizontal="left"/>
    </xf>
    <xf numFmtId="0" fontId="14" fillId="3" borderId="0" xfId="0" applyFont="1" applyFill="1"/>
    <xf numFmtId="0" fontId="1" fillId="3" borderId="14" xfId="0" applyFont="1" applyFill="1" applyBorder="1"/>
    <xf numFmtId="0" fontId="0" fillId="3" borderId="11" xfId="0" applyFill="1" applyBorder="1"/>
    <xf numFmtId="0" fontId="1" fillId="3" borderId="8" xfId="0" applyFont="1" applyFill="1" applyBorder="1"/>
    <xf numFmtId="0" fontId="16" fillId="3" borderId="11" xfId="0" applyFont="1" applyFill="1" applyBorder="1"/>
    <xf numFmtId="0" fontId="6" fillId="3" borderId="3" xfId="0" quotePrefix="1" applyFont="1" applyFill="1" applyBorder="1" applyAlignment="1">
      <alignment horizontal="left"/>
    </xf>
    <xf numFmtId="0" fontId="9" fillId="3" borderId="10" xfId="0" applyFont="1" applyFill="1" applyBorder="1"/>
    <xf numFmtId="0" fontId="8" fillId="3" borderId="0" xfId="0" applyFont="1" applyFill="1"/>
    <xf numFmtId="0" fontId="9" fillId="3" borderId="3" xfId="0" quotePrefix="1" applyFont="1" applyFill="1" applyBorder="1" applyAlignment="1">
      <alignment horizontal="left"/>
    </xf>
    <xf numFmtId="0" fontId="9" fillId="3" borderId="1" xfId="0" quotePrefix="1" applyFont="1" applyFill="1" applyBorder="1" applyAlignment="1">
      <alignment horizontal="left"/>
    </xf>
    <xf numFmtId="3" fontId="9" fillId="3" borderId="1" xfId="0" applyNumberFormat="1" applyFont="1" applyFill="1" applyBorder="1"/>
    <xf numFmtId="0" fontId="9" fillId="3" borderId="10" xfId="0" quotePrefix="1" applyFont="1" applyFill="1" applyBorder="1" applyAlignment="1">
      <alignment horizontal="left"/>
    </xf>
    <xf numFmtId="0" fontId="10" fillId="3" borderId="11" xfId="0" applyFont="1" applyFill="1" applyBorder="1"/>
    <xf numFmtId="0" fontId="1" fillId="3" borderId="5" xfId="0" applyFont="1" applyFill="1" applyBorder="1"/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left"/>
    </xf>
    <xf numFmtId="0" fontId="1" fillId="3" borderId="4" xfId="0" applyFont="1" applyFill="1" applyBorder="1"/>
    <xf numFmtId="5" fontId="1" fillId="3" borderId="1" xfId="0" applyNumberFormat="1" applyFont="1" applyFill="1" applyBorder="1"/>
    <xf numFmtId="0" fontId="9" fillId="3" borderId="10" xfId="0" applyFont="1" applyFill="1" applyBorder="1" applyAlignment="1">
      <alignment horizontal="left"/>
    </xf>
    <xf numFmtId="1" fontId="1" fillId="3" borderId="0" xfId="0" applyNumberFormat="1" applyFont="1" applyFill="1"/>
    <xf numFmtId="0" fontId="9" fillId="3" borderId="0" xfId="0" applyFont="1" applyFill="1"/>
    <xf numFmtId="0" fontId="1" fillId="3" borderId="5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3" fontId="6" fillId="3" borderId="1" xfId="0" applyNumberFormat="1" applyFont="1" applyFill="1" applyBorder="1"/>
    <xf numFmtId="0" fontId="0" fillId="3" borderId="1" xfId="0" applyFill="1" applyBorder="1" applyProtection="1">
      <protection locked="0"/>
    </xf>
    <xf numFmtId="0" fontId="1" fillId="3" borderId="3" xfId="0" applyFont="1" applyFill="1" applyBorder="1" applyAlignment="1">
      <alignment horizontal="left"/>
    </xf>
    <xf numFmtId="0" fontId="1" fillId="3" borderId="3" xfId="0" quotePrefix="1" applyFont="1" applyFill="1" applyBorder="1" applyAlignment="1">
      <alignment horizontal="left"/>
    </xf>
    <xf numFmtId="0" fontId="9" fillId="3" borderId="15" xfId="0" quotePrefix="1" applyFont="1" applyFill="1" applyBorder="1"/>
    <xf numFmtId="0" fontId="0" fillId="3" borderId="4" xfId="0" applyFill="1" applyBorder="1" applyProtection="1">
      <protection locked="0"/>
    </xf>
    <xf numFmtId="10" fontId="6" fillId="3" borderId="11" xfId="0" applyNumberFormat="1" applyFont="1" applyFill="1" applyBorder="1" applyAlignment="1" applyProtection="1">
      <alignment horizontal="center"/>
      <protection locked="0"/>
    </xf>
    <xf numFmtId="0" fontId="6" fillId="3" borderId="11" xfId="0" applyFont="1" applyFill="1" applyBorder="1" applyAlignment="1" applyProtection="1">
      <alignment horizontal="center"/>
      <protection locked="0"/>
    </xf>
    <xf numFmtId="0" fontId="9" fillId="3" borderId="0" xfId="0" applyFont="1" applyFill="1" applyProtection="1">
      <protection locked="0"/>
    </xf>
    <xf numFmtId="0" fontId="0" fillId="3" borderId="0" xfId="0" applyFill="1" applyProtection="1">
      <protection locked="0"/>
    </xf>
    <xf numFmtId="0" fontId="9" fillId="3" borderId="3" xfId="0" applyFont="1" applyFill="1" applyBorder="1" applyProtection="1">
      <protection locked="0"/>
    </xf>
    <xf numFmtId="0" fontId="9" fillId="3" borderId="1" xfId="0" applyFont="1" applyFill="1" applyBorder="1"/>
    <xf numFmtId="3" fontId="7" fillId="3" borderId="2" xfId="0" applyNumberFormat="1" applyFont="1" applyFill="1" applyBorder="1"/>
    <xf numFmtId="0" fontId="6" fillId="3" borderId="0" xfId="0" applyFont="1" applyFill="1"/>
    <xf numFmtId="0" fontId="1" fillId="3" borderId="1" xfId="0" quotePrefix="1" applyFont="1" applyFill="1" applyBorder="1" applyAlignment="1">
      <alignment horizontal="left"/>
    </xf>
    <xf numFmtId="3" fontId="6" fillId="3" borderId="0" xfId="0" applyNumberFormat="1" applyFont="1" applyFill="1"/>
    <xf numFmtId="10" fontId="9" fillId="3" borderId="1" xfId="0" applyNumberFormat="1" applyFont="1" applyFill="1" applyBorder="1"/>
    <xf numFmtId="9" fontId="1" fillId="0" borderId="1" xfId="0" applyNumberFormat="1" applyFont="1" applyFill="1" applyBorder="1" applyProtection="1">
      <protection locked="0"/>
    </xf>
    <xf numFmtId="0" fontId="1" fillId="0" borderId="1" xfId="0" applyFont="1" applyFill="1" applyBorder="1" applyProtection="1">
      <protection locked="0"/>
    </xf>
    <xf numFmtId="10" fontId="1" fillId="0" borderId="1" xfId="0" applyNumberFormat="1" applyFont="1" applyFill="1" applyBorder="1" applyProtection="1">
      <protection locked="0"/>
    </xf>
    <xf numFmtId="10" fontId="6" fillId="0" borderId="1" xfId="0" applyNumberFormat="1" applyFont="1" applyFill="1" applyBorder="1" applyProtection="1">
      <protection locked="0"/>
    </xf>
    <xf numFmtId="7" fontId="1" fillId="0" borderId="1" xfId="0" applyNumberFormat="1" applyFont="1" applyFill="1" applyBorder="1" applyProtection="1">
      <protection locked="0"/>
    </xf>
    <xf numFmtId="5" fontId="1" fillId="0" borderId="1" xfId="0" applyNumberFormat="1" applyFont="1" applyFill="1" applyBorder="1" applyProtection="1">
      <protection locked="0"/>
    </xf>
    <xf numFmtId="2" fontId="6" fillId="0" borderId="1" xfId="0" applyNumberFormat="1" applyFont="1" applyFill="1" applyBorder="1" applyProtection="1">
      <protection locked="0"/>
    </xf>
    <xf numFmtId="9" fontId="6" fillId="0" borderId="1" xfId="0" applyNumberFormat="1" applyFont="1" applyFill="1" applyBorder="1" applyProtection="1">
      <protection locked="0"/>
    </xf>
    <xf numFmtId="1" fontId="1" fillId="0" borderId="1" xfId="0" applyNumberFormat="1" applyFont="1" applyFill="1" applyBorder="1" applyProtection="1">
      <protection locked="0"/>
    </xf>
    <xf numFmtId="10" fontId="6" fillId="0" borderId="1" xfId="0" applyNumberFormat="1" applyFont="1" applyFill="1" applyBorder="1" applyAlignment="1" applyProtection="1">
      <alignment horizontal="center"/>
      <protection locked="0"/>
    </xf>
    <xf numFmtId="0" fontId="6" fillId="0" borderId="1" xfId="0" applyFont="1" applyFill="1" applyBorder="1" applyAlignment="1" applyProtection="1">
      <alignment horizontal="center"/>
      <protection locked="0"/>
    </xf>
    <xf numFmtId="3" fontId="6" fillId="0" borderId="1" xfId="0" applyNumberFormat="1" applyFont="1" applyFill="1" applyBorder="1" applyProtection="1">
      <protection locked="0"/>
    </xf>
    <xf numFmtId="0" fontId="6" fillId="0" borderId="3" xfId="0" applyFont="1" applyFill="1" applyBorder="1" applyAlignment="1" applyProtection="1">
      <alignment horizontal="center"/>
      <protection locked="0"/>
    </xf>
    <xf numFmtId="0" fontId="6" fillId="8" borderId="1" xfId="0" applyFont="1" applyFill="1" applyBorder="1" applyAlignment="1" applyProtection="1">
      <alignment horizontal="center"/>
      <protection locked="0"/>
    </xf>
    <xf numFmtId="0" fontId="6" fillId="0" borderId="5" xfId="0" applyFont="1" applyFill="1" applyBorder="1" applyAlignment="1" applyProtection="1">
      <alignment horizontal="center"/>
      <protection locked="0"/>
    </xf>
    <xf numFmtId="10" fontId="6" fillId="0" borderId="16" xfId="0" applyNumberFormat="1" applyFont="1" applyFill="1" applyBorder="1" applyAlignment="1" applyProtection="1">
      <alignment horizontal="center"/>
      <protection locked="0"/>
    </xf>
    <xf numFmtId="0" fontId="0" fillId="8" borderId="1" xfId="0" applyFill="1" applyBorder="1" applyProtection="1">
      <protection locked="0"/>
    </xf>
    <xf numFmtId="0" fontId="0" fillId="8" borderId="1" xfId="0" applyFill="1" applyBorder="1"/>
    <xf numFmtId="0" fontId="0" fillId="8" borderId="5" xfId="0" applyFill="1" applyBorder="1"/>
    <xf numFmtId="3" fontId="1" fillId="9" borderId="1" xfId="2" applyNumberFormat="1" applyFont="1" applyFill="1" applyBorder="1"/>
    <xf numFmtId="3" fontId="1" fillId="10" borderId="1" xfId="2" applyNumberFormat="1" applyFont="1" applyFill="1" applyBorder="1"/>
    <xf numFmtId="0" fontId="3" fillId="9" borderId="0" xfId="2" applyFill="1"/>
    <xf numFmtId="0" fontId="23" fillId="9" borderId="0" xfId="2" applyFont="1" applyFill="1"/>
    <xf numFmtId="0" fontId="8" fillId="9" borderId="0" xfId="2" applyFont="1" applyFill="1" applyAlignment="1">
      <alignment horizontal="center"/>
    </xf>
    <xf numFmtId="0" fontId="16" fillId="9" borderId="11" xfId="2" applyFont="1" applyFill="1" applyBorder="1"/>
    <xf numFmtId="0" fontId="2" fillId="9" borderId="11" xfId="2" applyFont="1" applyFill="1" applyBorder="1" applyAlignment="1">
      <alignment horizontal="center"/>
    </xf>
    <xf numFmtId="0" fontId="8" fillId="9" borderId="11" xfId="0" applyFont="1" applyFill="1" applyBorder="1" applyAlignment="1">
      <alignment horizontal="center"/>
    </xf>
    <xf numFmtId="0" fontId="1" fillId="9" borderId="0" xfId="2" applyFont="1" applyFill="1"/>
    <xf numFmtId="0" fontId="1" fillId="9" borderId="1" xfId="2" applyFont="1" applyFill="1" applyBorder="1" applyAlignment="1">
      <alignment horizontal="left"/>
    </xf>
    <xf numFmtId="0" fontId="1" fillId="9" borderId="1" xfId="2" quotePrefix="1" applyFont="1" applyFill="1" applyBorder="1" applyAlignment="1">
      <alignment horizontal="left"/>
    </xf>
    <xf numFmtId="3" fontId="7" fillId="9" borderId="1" xfId="2" applyNumberFormat="1" applyFont="1" applyFill="1" applyBorder="1"/>
    <xf numFmtId="10" fontId="1" fillId="9" borderId="1" xfId="2" applyNumberFormat="1" applyFont="1" applyFill="1" applyBorder="1"/>
    <xf numFmtId="9" fontId="7" fillId="9" borderId="1" xfId="2" applyNumberFormat="1" applyFont="1" applyFill="1" applyBorder="1"/>
    <xf numFmtId="9" fontId="1" fillId="9" borderId="1" xfId="2" applyNumberFormat="1" applyFont="1" applyFill="1" applyBorder="1"/>
    <xf numFmtId="0" fontId="1" fillId="9" borderId="1" xfId="2" applyFont="1" applyFill="1" applyBorder="1"/>
    <xf numFmtId="0" fontId="1" fillId="9" borderId="8" xfId="2" applyFont="1" applyFill="1" applyBorder="1"/>
    <xf numFmtId="3" fontId="1" fillId="9" borderId="8" xfId="2" applyNumberFormat="1" applyFont="1" applyFill="1" applyBorder="1"/>
    <xf numFmtId="3" fontId="1" fillId="9" borderId="0" xfId="2" applyNumberFormat="1" applyFont="1" applyFill="1"/>
    <xf numFmtId="0" fontId="0" fillId="9" borderId="0" xfId="0" applyFill="1"/>
    <xf numFmtId="0" fontId="2" fillId="9" borderId="0" xfId="2" applyFont="1" applyFill="1" applyAlignment="1">
      <alignment horizontal="left"/>
    </xf>
    <xf numFmtId="3" fontId="1" fillId="9" borderId="5" xfId="2" applyNumberFormat="1" applyFont="1" applyFill="1" applyBorder="1"/>
    <xf numFmtId="0" fontId="4" fillId="9" borderId="0" xfId="2" applyFont="1" applyFill="1"/>
    <xf numFmtId="0" fontId="2" fillId="9" borderId="0" xfId="2" applyFont="1" applyFill="1"/>
    <xf numFmtId="0" fontId="1" fillId="9" borderId="1" xfId="2" quotePrefix="1" applyFont="1" applyFill="1" applyBorder="1"/>
    <xf numFmtId="0" fontId="1" fillId="9" borderId="3" xfId="2" quotePrefix="1" applyFont="1" applyFill="1" applyBorder="1"/>
    <xf numFmtId="9" fontId="1" fillId="9" borderId="1" xfId="2" applyNumberFormat="1" applyFont="1" applyFill="1" applyBorder="1" applyProtection="1">
      <protection locked="0"/>
    </xf>
    <xf numFmtId="3" fontId="1" fillId="9" borderId="2" xfId="2" applyNumberFormat="1" applyFont="1" applyFill="1" applyBorder="1"/>
    <xf numFmtId="0" fontId="1" fillId="9" borderId="3" xfId="2" quotePrefix="1" applyFont="1" applyFill="1" applyBorder="1" applyAlignment="1">
      <alignment horizontal="left"/>
    </xf>
    <xf numFmtId="0" fontId="1" fillId="9" borderId="0" xfId="2" quotePrefix="1" applyFont="1" applyFill="1" applyAlignment="1">
      <alignment horizontal="left"/>
    </xf>
    <xf numFmtId="3" fontId="1" fillId="9" borderId="2" xfId="2" applyNumberFormat="1" applyFont="1" applyFill="1" applyBorder="1" applyProtection="1">
      <protection locked="0"/>
    </xf>
    <xf numFmtId="0" fontId="7" fillId="9" borderId="1" xfId="2" applyFont="1" applyFill="1" applyBorder="1" applyAlignment="1">
      <alignment horizontal="left"/>
    </xf>
    <xf numFmtId="10" fontId="1" fillId="9" borderId="1" xfId="2" applyNumberFormat="1" applyFont="1" applyFill="1" applyBorder="1" applyProtection="1">
      <protection locked="0"/>
    </xf>
    <xf numFmtId="7" fontId="1" fillId="9" borderId="1" xfId="2" applyNumberFormat="1" applyFont="1" applyFill="1" applyBorder="1"/>
    <xf numFmtId="0" fontId="7" fillId="9" borderId="1" xfId="2" quotePrefix="1" applyFont="1" applyFill="1" applyBorder="1" applyAlignment="1">
      <alignment horizontal="left"/>
    </xf>
    <xf numFmtId="0" fontId="7" fillId="9" borderId="1" xfId="2" quotePrefix="1" applyFont="1" applyFill="1" applyBorder="1"/>
    <xf numFmtId="10" fontId="1" fillId="4" borderId="1" xfId="0" applyNumberFormat="1" applyFont="1" applyFill="1" applyBorder="1" applyProtection="1">
      <protection locked="0"/>
    </xf>
    <xf numFmtId="5" fontId="1" fillId="3" borderId="2" xfId="0" applyNumberFormat="1" applyFont="1" applyFill="1" applyBorder="1"/>
    <xf numFmtId="3" fontId="1" fillId="6" borderId="0" xfId="0" applyNumberFormat="1" applyFont="1" applyFill="1"/>
    <xf numFmtId="0" fontId="33" fillId="5" borderId="1" xfId="0" applyFont="1" applyFill="1" applyBorder="1"/>
    <xf numFmtId="0" fontId="33" fillId="5" borderId="1" xfId="0" applyFont="1" applyFill="1" applyBorder="1" applyAlignment="1">
      <alignment horizontal="center"/>
    </xf>
    <xf numFmtId="0" fontId="34" fillId="5" borderId="3" xfId="0" applyFont="1" applyFill="1" applyBorder="1"/>
    <xf numFmtId="3" fontId="34" fillId="4" borderId="1" xfId="0" applyNumberFormat="1" applyFont="1" applyFill="1" applyBorder="1" applyProtection="1">
      <protection locked="0"/>
    </xf>
    <xf numFmtId="0" fontId="34" fillId="5" borderId="3" xfId="0" quotePrefix="1" applyFont="1" applyFill="1" applyBorder="1" applyAlignment="1">
      <alignment horizontal="left"/>
    </xf>
    <xf numFmtId="0" fontId="34" fillId="5" borderId="1" xfId="0" applyFont="1" applyFill="1" applyBorder="1"/>
    <xf numFmtId="3" fontId="34" fillId="4" borderId="4" xfId="0" applyNumberFormat="1" applyFont="1" applyFill="1" applyBorder="1" applyProtection="1">
      <protection locked="0"/>
    </xf>
    <xf numFmtId="166" fontId="34" fillId="0" borderId="1" xfId="1" applyNumberFormat="1" applyFont="1" applyFill="1" applyBorder="1" applyProtection="1">
      <protection locked="0"/>
    </xf>
    <xf numFmtId="166" fontId="34" fillId="5" borderId="0" xfId="1" applyNumberFormat="1" applyFont="1" applyFill="1" applyBorder="1"/>
    <xf numFmtId="166" fontId="34" fillId="4" borderId="1" xfId="1" applyNumberFormat="1" applyFont="1" applyFill="1" applyBorder="1" applyProtection="1">
      <protection locked="0"/>
    </xf>
    <xf numFmtId="166" fontId="33" fillId="5" borderId="11" xfId="1" applyNumberFormat="1" applyFont="1" applyFill="1" applyBorder="1" applyAlignment="1" applyProtection="1">
      <alignment horizontal="left"/>
    </xf>
    <xf numFmtId="0" fontId="35" fillId="7" borderId="0" xfId="0" applyFont="1" applyFill="1"/>
    <xf numFmtId="0" fontId="2" fillId="7" borderId="8" xfId="0" applyFont="1" applyFill="1" applyBorder="1"/>
    <xf numFmtId="0" fontId="2" fillId="7" borderId="11" xfId="0" applyFont="1" applyFill="1" applyBorder="1"/>
    <xf numFmtId="0" fontId="2" fillId="7" borderId="5" xfId="0" applyFont="1" applyFill="1" applyBorder="1" applyAlignment="1">
      <alignment horizontal="center" wrapText="1"/>
    </xf>
    <xf numFmtId="0" fontId="37" fillId="7" borderId="0" xfId="3" applyFont="1" applyFill="1"/>
    <xf numFmtId="0" fontId="1" fillId="4" borderId="2" xfId="0" applyFont="1" applyFill="1" applyBorder="1" applyProtection="1">
      <protection locked="0"/>
    </xf>
    <xf numFmtId="3" fontId="34" fillId="0" borderId="1" xfId="0" applyNumberFormat="1" applyFont="1" applyFill="1" applyBorder="1" applyAlignment="1" applyProtection="1">
      <alignment wrapText="1"/>
      <protection locked="0"/>
    </xf>
    <xf numFmtId="0" fontId="33" fillId="4" borderId="3" xfId="0" applyFont="1" applyFill="1" applyBorder="1" applyAlignment="1" applyProtection="1">
      <alignment horizontal="center"/>
      <protection locked="0"/>
    </xf>
    <xf numFmtId="0" fontId="31" fillId="0" borderId="17" xfId="0" applyFont="1" applyFill="1" applyBorder="1" applyAlignment="1">
      <alignment horizontal="center"/>
    </xf>
    <xf numFmtId="0" fontId="31" fillId="0" borderId="18" xfId="0" applyFont="1" applyFill="1" applyBorder="1" applyAlignment="1">
      <alignment horizontal="center"/>
    </xf>
    <xf numFmtId="0" fontId="32" fillId="0" borderId="17" xfId="3" applyFont="1" applyBorder="1" applyAlignment="1">
      <alignment horizontal="center"/>
    </xf>
    <xf numFmtId="0" fontId="32" fillId="0" borderId="18" xfId="3" applyFont="1" applyBorder="1" applyAlignment="1">
      <alignment horizontal="center"/>
    </xf>
    <xf numFmtId="3" fontId="7" fillId="0" borderId="0" xfId="3" quotePrefix="1" applyNumberFormat="1" applyFont="1" applyAlignment="1">
      <alignment horizontal="left"/>
    </xf>
    <xf numFmtId="3" fontId="16" fillId="0" borderId="0" xfId="3" quotePrefix="1" applyNumberFormat="1" applyFont="1" applyAlignment="1">
      <alignment horizontal="left"/>
    </xf>
    <xf numFmtId="0" fontId="1" fillId="0" borderId="0" xfId="3" applyFont="1" applyAlignment="1">
      <alignment horizontal="left"/>
    </xf>
    <xf numFmtId="0" fontId="31" fillId="0" borderId="19" xfId="0" applyFont="1" applyFill="1" applyBorder="1" applyAlignment="1">
      <alignment horizontal="center"/>
    </xf>
    <xf numFmtId="0" fontId="10" fillId="9" borderId="0" xfId="2" applyFont="1" applyFill="1" applyAlignment="1">
      <alignment horizontal="center"/>
    </xf>
    <xf numFmtId="0" fontId="32" fillId="0" borderId="17" xfId="2" applyFont="1" applyBorder="1" applyAlignment="1">
      <alignment horizontal="center"/>
    </xf>
    <xf numFmtId="0" fontId="32" fillId="0" borderId="19" xfId="2" applyFont="1" applyBorder="1" applyAlignment="1">
      <alignment horizontal="center"/>
    </xf>
    <xf numFmtId="0" fontId="32" fillId="0" borderId="18" xfId="2" applyFont="1" applyBorder="1" applyAlignment="1">
      <alignment horizontal="center"/>
    </xf>
    <xf numFmtId="0" fontId="38" fillId="11" borderId="20" xfId="0" applyFont="1" applyFill="1" applyBorder="1" applyAlignment="1">
      <alignment horizontal="center"/>
    </xf>
    <xf numFmtId="0" fontId="38" fillId="11" borderId="21" xfId="0" applyFont="1" applyFill="1" applyBorder="1" applyAlignment="1">
      <alignment horizontal="center"/>
    </xf>
    <xf numFmtId="0" fontId="38" fillId="11" borderId="22" xfId="0" applyFont="1" applyFill="1" applyBorder="1" applyAlignment="1">
      <alignment horizontal="center"/>
    </xf>
    <xf numFmtId="0" fontId="38" fillId="11" borderId="23" xfId="0" applyFont="1" applyFill="1" applyBorder="1" applyAlignment="1">
      <alignment horizontal="center"/>
    </xf>
    <xf numFmtId="0" fontId="38" fillId="11" borderId="24" xfId="0" applyFont="1" applyFill="1" applyBorder="1" applyAlignment="1">
      <alignment horizontal="center"/>
    </xf>
    <xf numFmtId="0" fontId="38" fillId="11" borderId="25" xfId="0" applyFont="1" applyFill="1" applyBorder="1" applyAlignment="1">
      <alignment horizontal="center"/>
    </xf>
    <xf numFmtId="0" fontId="16" fillId="5" borderId="4" xfId="0" applyFont="1" applyFill="1" applyBorder="1" applyAlignment="1">
      <alignment horizontal="center"/>
    </xf>
    <xf numFmtId="3" fontId="1" fillId="6" borderId="4" xfId="0" applyNumberFormat="1" applyFont="1" applyFill="1" applyBorder="1"/>
    <xf numFmtId="3" fontId="1" fillId="5" borderId="4" xfId="0" applyNumberFormat="1" applyFont="1" applyFill="1" applyBorder="1"/>
    <xf numFmtId="0" fontId="33" fillId="5" borderId="7" xfId="0" applyFont="1" applyFill="1" applyBorder="1"/>
    <xf numFmtId="0" fontId="33" fillId="5" borderId="8" xfId="0" applyFont="1" applyFill="1" applyBorder="1"/>
    <xf numFmtId="0" fontId="33" fillId="5" borderId="9" xfId="0" applyFont="1" applyFill="1" applyBorder="1"/>
    <xf numFmtId="0" fontId="33" fillId="5" borderId="14" xfId="0" quotePrefix="1" applyFont="1" applyFill="1" applyBorder="1" applyAlignment="1">
      <alignment horizontal="left"/>
    </xf>
    <xf numFmtId="0" fontId="33" fillId="4" borderId="4" xfId="0" applyFont="1" applyFill="1" applyBorder="1" applyAlignment="1" applyProtection="1">
      <alignment horizontal="center"/>
      <protection locked="0"/>
    </xf>
    <xf numFmtId="0" fontId="33" fillId="5" borderId="14" xfId="0" applyFont="1" applyFill="1" applyBorder="1"/>
    <xf numFmtId="3" fontId="34" fillId="5" borderId="26" xfId="0" applyNumberFormat="1" applyFont="1" applyFill="1" applyBorder="1"/>
    <xf numFmtId="0" fontId="34" fillId="5" borderId="14" xfId="0" applyFont="1" applyFill="1" applyBorder="1"/>
    <xf numFmtId="0" fontId="34" fillId="5" borderId="0" xfId="0" applyFont="1" applyFill="1" applyBorder="1"/>
    <xf numFmtId="0" fontId="34" fillId="5" borderId="26" xfId="0" applyFont="1" applyFill="1" applyBorder="1"/>
    <xf numFmtId="0" fontId="33" fillId="5" borderId="12" xfId="0" applyFont="1" applyFill="1" applyBorder="1" applyAlignment="1">
      <alignment horizontal="left"/>
    </xf>
    <xf numFmtId="3" fontId="34" fillId="0" borderId="4" xfId="0" applyNumberFormat="1" applyFont="1" applyFill="1" applyBorder="1" applyAlignment="1" applyProtection="1">
      <alignment horizontal="left" vertical="top" wrapText="1"/>
      <protection locked="0"/>
    </xf>
    <xf numFmtId="3" fontId="1" fillId="6" borderId="0" xfId="0" applyNumberFormat="1" applyFont="1" applyFill="1" applyBorder="1"/>
    <xf numFmtId="3" fontId="1" fillId="5" borderId="0" xfId="0" applyNumberFormat="1" applyFont="1" applyFill="1" applyBorder="1"/>
    <xf numFmtId="0" fontId="33" fillId="5" borderId="0" xfId="0" applyFont="1" applyFill="1" applyBorder="1" applyAlignment="1">
      <alignment horizontal="center"/>
    </xf>
    <xf numFmtId="0" fontId="33" fillId="5" borderId="26" xfId="0" applyFont="1" applyFill="1" applyBorder="1" applyAlignment="1">
      <alignment horizontal="center"/>
    </xf>
    <xf numFmtId="0" fontId="16" fillId="5" borderId="0" xfId="0" applyFont="1" applyFill="1" applyBorder="1" applyAlignment="1">
      <alignment horizontal="center"/>
    </xf>
    <xf numFmtId="0" fontId="34" fillId="5" borderId="5" xfId="0" applyFont="1" applyFill="1" applyBorder="1"/>
    <xf numFmtId="166" fontId="34" fillId="0" borderId="5" xfId="1" applyNumberFormat="1" applyFont="1" applyFill="1" applyBorder="1" applyProtection="1">
      <protection locked="0"/>
    </xf>
    <xf numFmtId="3" fontId="34" fillId="0" borderId="5" xfId="0" applyNumberFormat="1" applyFont="1" applyFill="1" applyBorder="1" applyAlignment="1" applyProtection="1">
      <alignment wrapText="1"/>
      <protection locked="0"/>
    </xf>
    <xf numFmtId="0" fontId="34" fillId="5" borderId="8" xfId="0" applyFont="1" applyFill="1" applyBorder="1"/>
    <xf numFmtId="0" fontId="34" fillId="5" borderId="7" xfId="0" applyFont="1" applyFill="1" applyBorder="1"/>
    <xf numFmtId="0" fontId="34" fillId="5" borderId="9" xfId="0" applyFont="1" applyFill="1" applyBorder="1"/>
    <xf numFmtId="166" fontId="33" fillId="4" borderId="3" xfId="1" applyNumberFormat="1" applyFont="1" applyFill="1" applyBorder="1" applyProtection="1">
      <protection locked="0"/>
    </xf>
    <xf numFmtId="3" fontId="34" fillId="4" borderId="5" xfId="0" applyNumberFormat="1" applyFont="1" applyFill="1" applyBorder="1" applyProtection="1">
      <protection locked="0"/>
    </xf>
    <xf numFmtId="3" fontId="34" fillId="5" borderId="5" xfId="0" applyNumberFormat="1" applyFont="1" applyFill="1" applyBorder="1"/>
    <xf numFmtId="166" fontId="33" fillId="4" borderId="5" xfId="1" applyNumberFormat="1" applyFont="1" applyFill="1" applyBorder="1" applyProtection="1">
      <protection locked="0"/>
    </xf>
    <xf numFmtId="0" fontId="1" fillId="2" borderId="8" xfId="0" applyFont="1" applyBorder="1"/>
    <xf numFmtId="0" fontId="2" fillId="7" borderId="2" xfId="0" quotePrefix="1" applyFont="1" applyFill="1" applyBorder="1" applyAlignment="1">
      <alignment horizontal="left"/>
    </xf>
    <xf numFmtId="44" fontId="1" fillId="4" borderId="1" xfId="1" applyFont="1" applyFill="1" applyBorder="1" applyProtection="1">
      <protection locked="0"/>
    </xf>
    <xf numFmtId="44" fontId="1" fillId="7" borderId="1" xfId="1" applyFont="1" applyFill="1" applyBorder="1"/>
    <xf numFmtId="44" fontId="2" fillId="7" borderId="1" xfId="1" applyFont="1" applyFill="1" applyBorder="1"/>
    <xf numFmtId="0" fontId="3" fillId="7" borderId="4" xfId="3" applyFill="1" applyBorder="1"/>
    <xf numFmtId="0" fontId="2" fillId="7" borderId="3" xfId="0" applyFont="1" applyFill="1" applyBorder="1" applyAlignment="1">
      <alignment horizontal="left"/>
    </xf>
    <xf numFmtId="0" fontId="2" fillId="7" borderId="6" xfId="0" applyFont="1" applyFill="1" applyBorder="1" applyAlignment="1">
      <alignment horizontal="left"/>
    </xf>
    <xf numFmtId="0" fontId="2" fillId="7" borderId="4" xfId="0" applyFont="1" applyFill="1" applyBorder="1" applyAlignment="1">
      <alignment horizontal="left"/>
    </xf>
    <xf numFmtId="0" fontId="1" fillId="4" borderId="3" xfId="0" applyFont="1" applyFill="1" applyBorder="1" applyAlignment="1" applyProtection="1">
      <alignment horizontal="center"/>
      <protection locked="0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4" borderId="4" xfId="0" applyFont="1" applyFill="1" applyBorder="1" applyAlignment="1" applyProtection="1">
      <alignment horizontal="center"/>
      <protection locked="0"/>
    </xf>
    <xf numFmtId="0" fontId="36" fillId="4" borderId="3" xfId="0" applyFont="1" applyFill="1" applyBorder="1" applyAlignment="1" applyProtection="1">
      <alignment horizontal="center"/>
      <protection locked="0"/>
    </xf>
    <xf numFmtId="0" fontId="36" fillId="4" borderId="6" xfId="0" applyFont="1" applyFill="1" applyBorder="1" applyAlignment="1" applyProtection="1">
      <alignment horizontal="center"/>
      <protection locked="0"/>
    </xf>
    <xf numFmtId="0" fontId="36" fillId="4" borderId="4" xfId="0" applyFont="1" applyFill="1" applyBorder="1" applyAlignment="1" applyProtection="1">
      <alignment horizontal="center"/>
      <protection locked="0"/>
    </xf>
    <xf numFmtId="0" fontId="36" fillId="4" borderId="8" xfId="0" applyFont="1" applyFill="1" applyBorder="1" applyAlignment="1" applyProtection="1">
      <alignment horizontal="center"/>
      <protection locked="0"/>
    </xf>
    <xf numFmtId="0" fontId="36" fillId="4" borderId="9" xfId="0" applyFont="1" applyFill="1" applyBorder="1" applyAlignment="1" applyProtection="1">
      <alignment horizontal="center"/>
      <protection locked="0"/>
    </xf>
    <xf numFmtId="0" fontId="36" fillId="4" borderId="7" xfId="0" applyFont="1" applyFill="1" applyBorder="1" applyAlignment="1" applyProtection="1">
      <alignment horizontal="center"/>
      <protection locked="0"/>
    </xf>
    <xf numFmtId="44" fontId="1" fillId="4" borderId="5" xfId="1" applyFont="1" applyFill="1" applyBorder="1" applyProtection="1">
      <protection locked="0"/>
    </xf>
    <xf numFmtId="0" fontId="2" fillId="7" borderId="3" xfId="0" quotePrefix="1" applyFont="1" applyFill="1" applyBorder="1" applyAlignment="1">
      <alignment horizontal="left"/>
    </xf>
    <xf numFmtId="0" fontId="6" fillId="7" borderId="6" xfId="0" quotePrefix="1" applyFont="1" applyFill="1" applyBorder="1" applyAlignment="1">
      <alignment horizontal="left"/>
    </xf>
    <xf numFmtId="3" fontId="2" fillId="7" borderId="6" xfId="0" applyNumberFormat="1" applyFont="1" applyFill="1" applyBorder="1"/>
    <xf numFmtId="0" fontId="1" fillId="7" borderId="6" xfId="0" applyFont="1" applyFill="1" applyBorder="1"/>
    <xf numFmtId="3" fontId="1" fillId="7" borderId="6" xfId="0" applyNumberFormat="1" applyFont="1" applyFill="1" applyBorder="1"/>
    <xf numFmtId="0" fontId="3" fillId="7" borderId="26" xfId="3" applyFill="1" applyBorder="1"/>
    <xf numFmtId="0" fontId="3" fillId="7" borderId="12" xfId="3" applyFill="1" applyBorder="1"/>
    <xf numFmtId="0" fontId="5" fillId="4" borderId="1" xfId="0" applyFont="1" applyFill="1" applyBorder="1" applyAlignment="1" applyProtection="1">
      <alignment horizontal="center"/>
      <protection locked="0"/>
    </xf>
    <xf numFmtId="0" fontId="5" fillId="4" borderId="2" xfId="0" applyFont="1" applyFill="1" applyBorder="1" applyAlignment="1" applyProtection="1">
      <alignment horizontal="center"/>
      <protection locked="0"/>
    </xf>
    <xf numFmtId="0" fontId="5" fillId="4" borderId="1" xfId="0" applyFont="1" applyFill="1" applyBorder="1" applyProtection="1">
      <protection locked="0"/>
    </xf>
    <xf numFmtId="166" fontId="1" fillId="7" borderId="1" xfId="1" applyNumberFormat="1" applyFont="1" applyFill="1" applyBorder="1"/>
    <xf numFmtId="166" fontId="2" fillId="7" borderId="1" xfId="1" applyNumberFormat="1" applyFont="1" applyFill="1" applyBorder="1"/>
    <xf numFmtId="166" fontId="1" fillId="4" borderId="1" xfId="1" applyNumberFormat="1" applyFont="1" applyFill="1" applyBorder="1" applyProtection="1">
      <protection locked="0"/>
    </xf>
    <xf numFmtId="166" fontId="1" fillId="7" borderId="12" xfId="1" applyNumberFormat="1" applyFont="1" applyFill="1" applyBorder="1" applyProtection="1">
      <protection locked="0"/>
    </xf>
    <xf numFmtId="0" fontId="10" fillId="7" borderId="11" xfId="0" applyFont="1" applyFill="1" applyBorder="1"/>
    <xf numFmtId="166" fontId="2" fillId="7" borderId="2" xfId="1" applyNumberFormat="1" applyFont="1" applyFill="1" applyBorder="1"/>
    <xf numFmtId="166" fontId="2" fillId="7" borderId="12" xfId="1" applyNumberFormat="1" applyFont="1" applyFill="1" applyBorder="1" applyProtection="1">
      <protection locked="0"/>
    </xf>
    <xf numFmtId="3" fontId="34" fillId="4" borderId="9" xfId="0" applyNumberFormat="1" applyFont="1" applyFill="1" applyBorder="1" applyProtection="1">
      <protection locked="0"/>
    </xf>
    <xf numFmtId="0" fontId="40" fillId="5" borderId="10" xfId="0" applyFont="1" applyFill="1" applyBorder="1" applyAlignment="1">
      <alignment horizontal="left"/>
    </xf>
  </cellXfs>
  <cellStyles count="4">
    <cellStyle name="Currency" xfId="1" builtinId="4"/>
    <cellStyle name="Normal" xfId="0" builtinId="0"/>
    <cellStyle name="Normal_B" xfId="2" xr:uid="{00000000-0005-0000-0000-000002000000}"/>
    <cellStyle name="Normal_C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254000</xdr:colOff>
      <xdr:row>4</xdr:row>
      <xdr:rowOff>91184</xdr:rowOff>
    </xdr:from>
    <xdr:to>
      <xdr:col>1</xdr:col>
      <xdr:colOff>2656417</xdr:colOff>
      <xdr:row>6</xdr:row>
      <xdr:rowOff>112768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6BB0516-FCC7-4A33-AFD0-80A18AE088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833" y="832017"/>
          <a:ext cx="2402417" cy="339084"/>
        </a:xfrm>
        <a:prstGeom prst="rect">
          <a:avLst/>
        </a:prstGeom>
      </xdr:spPr>
    </xdr:pic>
    <xdr:clientData/>
  </xdr:twoCellAnchor>
  <xdr:twoCellAnchor>
    <xdr:from>
      <xdr:col>2</xdr:col>
      <xdr:colOff>137583</xdr:colOff>
      <xdr:row>3</xdr:row>
      <xdr:rowOff>74084</xdr:rowOff>
    </xdr:from>
    <xdr:to>
      <xdr:col>3</xdr:col>
      <xdr:colOff>5132916</xdr:colOff>
      <xdr:row>7</xdr:row>
      <xdr:rowOff>95250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C3D314C-8249-DB10-F331-A3B099F7030A}"/>
            </a:ext>
          </a:extLst>
        </xdr:cNvPr>
        <xdr:cNvSpPr txBox="1"/>
      </xdr:nvSpPr>
      <xdr:spPr>
        <a:xfrm>
          <a:off x="3153833" y="635001"/>
          <a:ext cx="7175500" cy="6561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i="1">
              <a:latin typeface="Arial" panose="020B0604020202020204" pitchFamily="34" charset="0"/>
              <a:cs typeface="Arial" panose="020B0604020202020204" pitchFamily="34" charset="0"/>
            </a:rPr>
            <a:t>Please</a:t>
          </a:r>
          <a:r>
            <a:rPr lang="en-US" sz="1100" i="1" baseline="0">
              <a:latin typeface="Arial" panose="020B0604020202020204" pitchFamily="34" charset="0"/>
              <a:cs typeface="Arial" panose="020B0604020202020204" pitchFamily="34" charset="0"/>
            </a:rPr>
            <a:t> note for HUD 221(d)(4) new construction / rehab projects, someone on the ownership team must have prior multifamily development experience similar in size and scope to the proposed project. If no current owners have that experience, a partner must be brought in (which could potentially be the general contractor).</a:t>
          </a:r>
          <a:endParaRPr lang="en-US" sz="1100" i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628650</xdr:colOff>
      <xdr:row>27</xdr:row>
      <xdr:rowOff>171449</xdr:rowOff>
    </xdr:from>
    <xdr:to>
      <xdr:col>13</xdr:col>
      <xdr:colOff>514350</xdr:colOff>
      <xdr:row>40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2B22ADF-6890-4236-AECA-B50C640B4492}"/>
            </a:ext>
          </a:extLst>
        </xdr:cNvPr>
        <xdr:cNvSpPr txBox="1"/>
      </xdr:nvSpPr>
      <xdr:spPr>
        <a:xfrm>
          <a:off x="6734175" y="5705474"/>
          <a:ext cx="2867025" cy="13716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i="1"/>
            <a:t>Please</a:t>
          </a:r>
          <a:r>
            <a:rPr lang="en-US" sz="1100" i="1" baseline="0"/>
            <a:t> </a:t>
          </a:r>
          <a:r>
            <a:rPr lang="en-US" sz="1100" i="1"/>
            <a:t>note, HUD does not allow more than 25% of the net rentable</a:t>
          </a:r>
          <a:r>
            <a:rPr lang="en-US" sz="1100" i="1" baseline="0"/>
            <a:t> area or 15% of the effective gross income of the project to come from "commercial" sources such as a restaurant, coffee shop, etc. If planning a true mixed-use development, the commercial component may be condo'd out.</a:t>
          </a:r>
          <a:endParaRPr lang="en-US" sz="1100" i="1"/>
        </a:p>
      </xdr:txBody>
    </xdr:sp>
    <xdr:clientData/>
  </xdr:twoCellAnchor>
  <xdr:twoCellAnchor>
    <xdr:from>
      <xdr:col>6</xdr:col>
      <xdr:colOff>95250</xdr:colOff>
      <xdr:row>30</xdr:row>
      <xdr:rowOff>180975</xdr:rowOff>
    </xdr:from>
    <xdr:to>
      <xdr:col>6</xdr:col>
      <xdr:colOff>390525</xdr:colOff>
      <xdr:row>37</xdr:row>
      <xdr:rowOff>85725</xdr:rowOff>
    </xdr:to>
    <xdr:sp macro="" textlink="">
      <xdr:nvSpPr>
        <xdr:cNvPr id="3" name="Arrow: Left 2">
          <a:extLst>
            <a:ext uri="{FF2B5EF4-FFF2-40B4-BE49-F238E27FC236}">
              <a16:creationId xmlns:a16="http://schemas.microsoft.com/office/drawing/2014/main" id="{D231CF51-8D20-4E0D-9166-DAF3CA01E885}"/>
            </a:ext>
          </a:extLst>
        </xdr:cNvPr>
        <xdr:cNvSpPr/>
      </xdr:nvSpPr>
      <xdr:spPr bwMode="auto">
        <a:xfrm>
          <a:off x="6000750" y="6286500"/>
          <a:ext cx="295275" cy="285750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3</xdr:col>
      <xdr:colOff>28575</xdr:colOff>
      <xdr:row>2</xdr:row>
      <xdr:rowOff>28575</xdr:rowOff>
    </xdr:from>
    <xdr:to>
      <xdr:col>5</xdr:col>
      <xdr:colOff>754592</xdr:colOff>
      <xdr:row>3</xdr:row>
      <xdr:rowOff>167634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F60A6E3D-BA06-400E-A76E-574EABC15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5675" y="495300"/>
          <a:ext cx="2402417" cy="3390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  <pageSetUpPr autoPageBreaks="0" fitToPage="1"/>
  </sheetPr>
  <dimension ref="B1:AK149"/>
  <sheetViews>
    <sheetView tabSelected="1" showOutlineSymbols="0" zoomScale="90" zoomScaleNormal="90" workbookViewId="0">
      <selection activeCell="C52" sqref="C52"/>
    </sheetView>
  </sheetViews>
  <sheetFormatPr defaultColWidth="2.6640625" defaultRowHeight="12.75"/>
  <cols>
    <col min="1" max="1" width="2.6640625" style="1"/>
    <col min="2" max="2" width="32.44140625" style="1" customWidth="1"/>
    <col min="3" max="3" width="25.44140625" style="1" customWidth="1"/>
    <col min="4" max="4" width="65.5546875" style="1" customWidth="1"/>
    <col min="5" max="5" width="9.77734375" style="1" hidden="1" customWidth="1"/>
    <col min="6" max="6" width="9.21875" style="1" hidden="1" customWidth="1"/>
    <col min="7" max="7" width="8.21875" style="1" hidden="1" customWidth="1"/>
    <col min="8" max="8" width="10.33203125" style="1" hidden="1" customWidth="1"/>
    <col min="9" max="9" width="10.21875" style="1" hidden="1" customWidth="1"/>
    <col min="10" max="10" width="12.44140625" style="1" hidden="1" customWidth="1"/>
    <col min="11" max="11" width="13.21875" style="1" customWidth="1"/>
    <col min="12" max="12" width="12.5546875" style="1" customWidth="1"/>
    <col min="13" max="15" width="12.6640625" style="1" customWidth="1"/>
    <col min="16" max="16" width="11.6640625" style="1" customWidth="1"/>
    <col min="17" max="17" width="10.6640625" style="1" customWidth="1"/>
    <col min="18" max="19" width="11.6640625" style="1" customWidth="1"/>
    <col min="20" max="21" width="12.6640625" style="1" customWidth="1"/>
    <col min="22" max="23" width="10.6640625" style="1" customWidth="1"/>
    <col min="24" max="24" width="11.6640625" style="1" customWidth="1"/>
    <col min="25" max="25" width="9.6640625" style="1" customWidth="1"/>
    <col min="26" max="26" width="10.6640625" style="1" customWidth="1"/>
    <col min="27" max="28" width="11.6640625" style="1" customWidth="1"/>
    <col min="29" max="29" width="10.6640625" style="1" customWidth="1"/>
    <col min="30" max="30" width="2.6640625" style="1" customWidth="1"/>
    <col min="31" max="31" width="19.6640625" style="1" customWidth="1"/>
    <col min="32" max="32" width="12.6640625" style="1" customWidth="1"/>
    <col min="33" max="33" width="13.6640625" style="1" customWidth="1"/>
    <col min="34" max="16384" width="2.6640625" style="1"/>
  </cols>
  <sheetData>
    <row r="1" spans="2:37" ht="13.5" thickBot="1"/>
    <row r="2" spans="2:37" ht="15.75" customHeight="1">
      <c r="B2" s="262" t="s">
        <v>329</v>
      </c>
      <c r="C2" s="263"/>
      <c r="D2" s="264"/>
    </row>
    <row r="3" spans="2:37" ht="16.5" customHeight="1" thickBot="1">
      <c r="B3" s="265" t="s">
        <v>328</v>
      </c>
      <c r="C3" s="266"/>
      <c r="D3" s="267"/>
    </row>
    <row r="8" spans="2:37" ht="13.5" thickBot="1"/>
    <row r="9" spans="2:37" ht="16.5" thickBot="1">
      <c r="B9" s="271" t="s">
        <v>323</v>
      </c>
      <c r="C9" s="272"/>
      <c r="D9" s="273"/>
      <c r="E9" s="41"/>
      <c r="F9" s="42"/>
      <c r="G9" s="42"/>
      <c r="H9" s="250" t="s">
        <v>287</v>
      </c>
      <c r="I9" s="251"/>
      <c r="J9" s="42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E9"/>
      <c r="AF9"/>
      <c r="AG9"/>
      <c r="AH9"/>
      <c r="AI9"/>
      <c r="AJ9"/>
      <c r="AK9"/>
    </row>
    <row r="10" spans="2:37" ht="15.75">
      <c r="B10" s="274" t="s">
        <v>324</v>
      </c>
      <c r="C10" s="249"/>
      <c r="D10" s="275"/>
      <c r="E10" s="41"/>
      <c r="F10" s="41"/>
      <c r="G10" s="42"/>
      <c r="H10" s="42"/>
      <c r="I10" s="42"/>
      <c r="J10" s="42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E10"/>
      <c r="AF10"/>
      <c r="AG10"/>
      <c r="AH10"/>
      <c r="AI10"/>
      <c r="AJ10"/>
      <c r="AK10"/>
    </row>
    <row r="11" spans="2:37" ht="15">
      <c r="B11" s="278"/>
      <c r="C11" s="279"/>
      <c r="D11" s="280"/>
      <c r="E11" s="42"/>
      <c r="F11" s="42"/>
      <c r="G11" s="42"/>
      <c r="H11" s="42"/>
      <c r="I11" s="41"/>
      <c r="J11" s="42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E11"/>
      <c r="AF11"/>
      <c r="AG11"/>
      <c r="AH11"/>
      <c r="AI11"/>
      <c r="AJ11"/>
      <c r="AK11"/>
    </row>
    <row r="12" spans="2:37" ht="15.75">
      <c r="B12" s="231" t="s">
        <v>0</v>
      </c>
      <c r="C12" s="232" t="s">
        <v>1</v>
      </c>
      <c r="D12" s="232" t="s">
        <v>309</v>
      </c>
      <c r="E12" s="268" t="s">
        <v>2</v>
      </c>
      <c r="F12" s="44" t="s">
        <v>3</v>
      </c>
      <c r="G12" s="44" t="s">
        <v>183</v>
      </c>
      <c r="H12" s="44" t="s">
        <v>4</v>
      </c>
      <c r="I12" s="44" t="s">
        <v>5</v>
      </c>
      <c r="J12" s="44" t="s">
        <v>6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E12"/>
      <c r="AF12"/>
      <c r="AG12"/>
      <c r="AH12"/>
      <c r="AI12"/>
      <c r="AJ12"/>
      <c r="AK12"/>
    </row>
    <row r="13" spans="2:37" ht="15.75">
      <c r="B13" s="276"/>
      <c r="C13" s="285"/>
      <c r="D13" s="286"/>
      <c r="E13" s="287"/>
      <c r="F13" s="287"/>
      <c r="G13" s="287"/>
      <c r="H13" s="287"/>
      <c r="I13" s="287"/>
      <c r="J13" s="287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E13"/>
      <c r="AF13"/>
      <c r="AG13"/>
      <c r="AH13"/>
      <c r="AI13"/>
      <c r="AJ13"/>
      <c r="AK13"/>
    </row>
    <row r="14" spans="2:37" ht="15.75">
      <c r="B14" s="276" t="s">
        <v>348</v>
      </c>
      <c r="C14" s="279"/>
      <c r="D14" s="280"/>
      <c r="E14" s="42"/>
      <c r="F14" s="42"/>
      <c r="G14" s="42"/>
      <c r="H14" s="42"/>
      <c r="I14" s="42"/>
      <c r="J14" s="42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E14"/>
      <c r="AF14"/>
      <c r="AG14"/>
      <c r="AH14"/>
      <c r="AI14"/>
      <c r="AJ14"/>
      <c r="AK14"/>
    </row>
    <row r="15" spans="2:37" ht="57">
      <c r="B15" s="233" t="s">
        <v>317</v>
      </c>
      <c r="C15" s="238">
        <v>0</v>
      </c>
      <c r="D15" s="282" t="s">
        <v>366</v>
      </c>
      <c r="E15" s="269"/>
      <c r="F15" s="48"/>
      <c r="G15" s="43">
        <f>C15</f>
        <v>0</v>
      </c>
      <c r="H15" s="48"/>
      <c r="I15" s="48"/>
      <c r="J15" s="48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E15"/>
      <c r="AF15"/>
      <c r="AG15"/>
      <c r="AH15"/>
      <c r="AI15"/>
      <c r="AJ15"/>
      <c r="AK15"/>
    </row>
    <row r="16" spans="2:37" ht="28.5">
      <c r="B16" s="236" t="s">
        <v>316</v>
      </c>
      <c r="C16" s="238"/>
      <c r="D16" s="248" t="s">
        <v>330</v>
      </c>
      <c r="E16" s="230"/>
      <c r="F16" s="230"/>
      <c r="G16" s="45"/>
      <c r="H16" s="230"/>
      <c r="I16" s="230"/>
      <c r="J16" s="230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E16"/>
      <c r="AF16"/>
      <c r="AG16"/>
      <c r="AH16"/>
      <c r="AI16"/>
      <c r="AJ16"/>
      <c r="AK16"/>
    </row>
    <row r="17" spans="2:37" ht="28.5">
      <c r="B17" s="288" t="s">
        <v>318</v>
      </c>
      <c r="C17" s="289"/>
      <c r="D17" s="290" t="s">
        <v>367</v>
      </c>
      <c r="E17" s="230"/>
      <c r="F17" s="230"/>
      <c r="G17" s="45"/>
      <c r="H17" s="230"/>
      <c r="I17" s="230"/>
      <c r="J17" s="230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E17"/>
      <c r="AF17"/>
      <c r="AG17"/>
      <c r="AH17"/>
      <c r="AI17"/>
      <c r="AJ17"/>
      <c r="AK17"/>
    </row>
    <row r="18" spans="2:37" ht="15">
      <c r="B18" s="292"/>
      <c r="C18" s="291"/>
      <c r="D18" s="293"/>
      <c r="E18" s="230"/>
      <c r="F18" s="230"/>
      <c r="G18" s="45"/>
      <c r="H18" s="230"/>
      <c r="I18" s="230"/>
      <c r="J18" s="230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E18"/>
      <c r="AF18"/>
      <c r="AG18"/>
      <c r="AH18"/>
      <c r="AI18"/>
      <c r="AJ18"/>
      <c r="AK18"/>
    </row>
    <row r="19" spans="2:37" ht="15.75">
      <c r="B19" s="276" t="s">
        <v>319</v>
      </c>
      <c r="C19" s="239"/>
      <c r="D19" s="277"/>
      <c r="E19" s="42"/>
      <c r="F19" s="42"/>
      <c r="G19" s="42"/>
      <c r="H19" s="42"/>
      <c r="I19" s="42"/>
      <c r="J19" s="42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E19"/>
      <c r="AF19"/>
      <c r="AG19"/>
      <c r="AH19"/>
      <c r="AI19"/>
      <c r="AJ19"/>
      <c r="AK19"/>
    </row>
    <row r="20" spans="2:37" ht="15">
      <c r="B20" s="233" t="s">
        <v>7</v>
      </c>
      <c r="C20" s="240">
        <v>0</v>
      </c>
      <c r="D20" s="237" t="s">
        <v>333</v>
      </c>
      <c r="E20" s="270">
        <f>C20</f>
        <v>0</v>
      </c>
      <c r="F20" s="48"/>
      <c r="G20" s="48"/>
      <c r="H20" s="43">
        <f>C20</f>
        <v>0</v>
      </c>
      <c r="I20" s="43">
        <f>C20</f>
        <v>0</v>
      </c>
      <c r="J20" s="43">
        <f>C20</f>
        <v>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E20"/>
      <c r="AF20"/>
      <c r="AG20"/>
      <c r="AH20"/>
      <c r="AI20"/>
      <c r="AJ20"/>
      <c r="AK20"/>
    </row>
    <row r="21" spans="2:37" ht="15">
      <c r="B21" s="233" t="s">
        <v>184</v>
      </c>
      <c r="C21" s="240">
        <v>0</v>
      </c>
      <c r="D21" s="237" t="s">
        <v>331</v>
      </c>
      <c r="E21" s="270">
        <f>C21</f>
        <v>0</v>
      </c>
      <c r="F21" s="48"/>
      <c r="G21" s="48"/>
      <c r="H21" s="48"/>
      <c r="I21" s="43">
        <f>C21</f>
        <v>0</v>
      </c>
      <c r="J21" s="43">
        <f>C21</f>
        <v>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E21"/>
      <c r="AF21"/>
      <c r="AG21"/>
      <c r="AH21"/>
      <c r="AI21"/>
      <c r="AJ21"/>
      <c r="AK21"/>
    </row>
    <row r="22" spans="2:37" ht="15">
      <c r="B22" s="233" t="s">
        <v>185</v>
      </c>
      <c r="C22" s="240">
        <v>0</v>
      </c>
      <c r="D22" s="334" t="s">
        <v>332</v>
      </c>
      <c r="E22" s="269"/>
      <c r="F22" s="48"/>
      <c r="G22" s="43">
        <f>C22</f>
        <v>0</v>
      </c>
      <c r="H22" s="48"/>
      <c r="I22" s="48"/>
      <c r="J22" s="48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E22"/>
      <c r="AF22"/>
      <c r="AG22"/>
      <c r="AH22"/>
      <c r="AI22"/>
      <c r="AJ22"/>
      <c r="AK22"/>
    </row>
    <row r="23" spans="2:37" ht="15.75">
      <c r="B23" s="276" t="s">
        <v>346</v>
      </c>
      <c r="C23" s="294">
        <f>SUM(C20:C22)</f>
        <v>0</v>
      </c>
      <c r="D23" s="296"/>
      <c r="E23" s="283"/>
      <c r="F23" s="283"/>
      <c r="G23" s="284"/>
      <c r="H23" s="283"/>
      <c r="I23" s="283"/>
      <c r="J23" s="28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E23"/>
      <c r="AF23"/>
      <c r="AG23"/>
      <c r="AH23"/>
      <c r="AI23"/>
      <c r="AJ23"/>
      <c r="AK23"/>
    </row>
    <row r="24" spans="2:37" ht="15">
      <c r="B24" s="292"/>
      <c r="C24" s="291"/>
      <c r="D24" s="280"/>
      <c r="E24" s="283"/>
      <c r="F24" s="283"/>
      <c r="G24" s="284"/>
      <c r="H24" s="283"/>
      <c r="I24" s="283"/>
      <c r="J24" s="283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E24"/>
      <c r="AF24"/>
      <c r="AG24"/>
      <c r="AH24"/>
      <c r="AI24"/>
      <c r="AJ24"/>
      <c r="AK24"/>
    </row>
    <row r="25" spans="2:37" ht="15.75">
      <c r="B25" s="276" t="s">
        <v>320</v>
      </c>
      <c r="C25" s="239"/>
      <c r="D25" s="277"/>
      <c r="E25" s="42"/>
      <c r="F25" s="42"/>
      <c r="G25" s="42"/>
      <c r="H25" s="42"/>
      <c r="I25" s="42"/>
      <c r="J25" s="42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E25"/>
      <c r="AF25"/>
      <c r="AG25"/>
      <c r="AH25"/>
      <c r="AI25"/>
      <c r="AJ25"/>
      <c r="AK25"/>
    </row>
    <row r="26" spans="2:37" ht="15">
      <c r="B26" s="233" t="s">
        <v>336</v>
      </c>
      <c r="C26" s="240">
        <v>0</v>
      </c>
      <c r="D26" s="237" t="s">
        <v>337</v>
      </c>
      <c r="E26" s="270">
        <f t="shared" ref="E26:E37" si="0">C26</f>
        <v>0</v>
      </c>
      <c r="F26" s="48"/>
      <c r="G26" s="48"/>
      <c r="H26" s="43">
        <f>C26</f>
        <v>0</v>
      </c>
      <c r="I26" s="43">
        <f t="shared" ref="I26:I37" si="1">C26</f>
        <v>0</v>
      </c>
      <c r="J26" s="43">
        <f t="shared" ref="J26:J37" si="2">C26</f>
        <v>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E26"/>
      <c r="AF26"/>
      <c r="AG26"/>
      <c r="AH26"/>
      <c r="AI26"/>
      <c r="AJ26"/>
      <c r="AK26"/>
    </row>
    <row r="27" spans="2:37" ht="15">
      <c r="B27" s="233" t="s">
        <v>334</v>
      </c>
      <c r="C27" s="240">
        <v>0</v>
      </c>
      <c r="D27" s="237" t="s">
        <v>338</v>
      </c>
      <c r="E27" s="270">
        <f t="shared" si="0"/>
        <v>0</v>
      </c>
      <c r="F27" s="48"/>
      <c r="G27" s="48"/>
      <c r="H27" s="48"/>
      <c r="I27" s="43">
        <f t="shared" si="1"/>
        <v>0</v>
      </c>
      <c r="J27" s="43">
        <f t="shared" si="2"/>
        <v>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E27"/>
      <c r="AF27"/>
      <c r="AG27"/>
      <c r="AH27"/>
      <c r="AI27"/>
      <c r="AJ27"/>
      <c r="AK27"/>
    </row>
    <row r="28" spans="2:37" ht="15">
      <c r="B28" s="233" t="s">
        <v>325</v>
      </c>
      <c r="C28" s="240">
        <v>0</v>
      </c>
      <c r="D28" s="237" t="s">
        <v>335</v>
      </c>
      <c r="E28" s="270"/>
      <c r="F28" s="48"/>
      <c r="G28" s="48"/>
      <c r="H28" s="43"/>
      <c r="I28" s="43"/>
      <c r="J28" s="43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E28"/>
      <c r="AF28"/>
      <c r="AG28"/>
      <c r="AH28"/>
      <c r="AI28"/>
      <c r="AJ28"/>
      <c r="AK28"/>
    </row>
    <row r="29" spans="2:37" ht="15">
      <c r="B29" s="233" t="s">
        <v>313</v>
      </c>
      <c r="C29" s="240">
        <v>0</v>
      </c>
      <c r="D29" s="237"/>
      <c r="E29" s="270">
        <f>C29</f>
        <v>0</v>
      </c>
      <c r="F29" s="48"/>
      <c r="G29" s="48"/>
      <c r="H29" s="43">
        <f>C29</f>
        <v>0</v>
      </c>
      <c r="I29" s="43">
        <f>C29</f>
        <v>0</v>
      </c>
      <c r="J29" s="43">
        <f>C29</f>
        <v>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E29"/>
      <c r="AF29"/>
      <c r="AG29"/>
      <c r="AH29"/>
      <c r="AI29"/>
      <c r="AJ29"/>
      <c r="AK29"/>
    </row>
    <row r="30" spans="2:37" ht="15">
      <c r="B30" s="233" t="s">
        <v>8</v>
      </c>
      <c r="C30" s="240">
        <v>0</v>
      </c>
      <c r="D30" s="237"/>
      <c r="E30" s="270">
        <f t="shared" si="0"/>
        <v>0</v>
      </c>
      <c r="F30" s="48"/>
      <c r="G30" s="48"/>
      <c r="H30" s="43">
        <f>C30</f>
        <v>0</v>
      </c>
      <c r="I30" s="43">
        <f t="shared" si="1"/>
        <v>0</v>
      </c>
      <c r="J30" s="43">
        <f t="shared" si="2"/>
        <v>0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E30"/>
      <c r="AF30"/>
      <c r="AG30"/>
      <c r="AH30"/>
      <c r="AI30"/>
      <c r="AJ30"/>
      <c r="AK30"/>
    </row>
    <row r="31" spans="2:37" ht="15">
      <c r="B31" s="233" t="s">
        <v>142</v>
      </c>
      <c r="C31" s="240">
        <v>0</v>
      </c>
      <c r="D31" s="237" t="s">
        <v>339</v>
      </c>
      <c r="E31" s="270">
        <f t="shared" si="0"/>
        <v>0</v>
      </c>
      <c r="F31" s="48"/>
      <c r="G31" s="48"/>
      <c r="H31" s="48"/>
      <c r="I31" s="43">
        <f t="shared" si="1"/>
        <v>0</v>
      </c>
      <c r="J31" s="43">
        <f t="shared" si="2"/>
        <v>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E31"/>
      <c r="AF31"/>
      <c r="AG31"/>
      <c r="AH31"/>
      <c r="AI31"/>
      <c r="AJ31"/>
      <c r="AK31"/>
    </row>
    <row r="32" spans="2:37" ht="15">
      <c r="B32" s="233" t="s">
        <v>314</v>
      </c>
      <c r="C32" s="240">
        <v>0</v>
      </c>
      <c r="D32" s="237" t="s">
        <v>340</v>
      </c>
      <c r="E32" s="270">
        <f t="shared" si="0"/>
        <v>0</v>
      </c>
      <c r="F32" s="48"/>
      <c r="G32" s="48"/>
      <c r="H32" s="43">
        <f t="shared" ref="H32:H37" si="3">C32</f>
        <v>0</v>
      </c>
      <c r="I32" s="43">
        <f t="shared" si="1"/>
        <v>0</v>
      </c>
      <c r="J32" s="43">
        <f t="shared" si="2"/>
        <v>0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E32"/>
      <c r="AF32"/>
      <c r="AG32"/>
      <c r="AH32"/>
      <c r="AI32"/>
      <c r="AJ32"/>
      <c r="AK32"/>
    </row>
    <row r="33" spans="2:37" ht="15">
      <c r="B33" s="236" t="s">
        <v>304</v>
      </c>
      <c r="C33" s="240">
        <v>0</v>
      </c>
      <c r="D33" s="234" t="s">
        <v>341</v>
      </c>
      <c r="E33" s="45">
        <f t="shared" si="0"/>
        <v>0</v>
      </c>
      <c r="F33" s="230"/>
      <c r="G33" s="230"/>
      <c r="H33" s="45">
        <f t="shared" si="3"/>
        <v>0</v>
      </c>
      <c r="I33" s="45">
        <f t="shared" si="1"/>
        <v>0</v>
      </c>
      <c r="J33" s="45">
        <f t="shared" si="2"/>
        <v>0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E33"/>
      <c r="AF33"/>
      <c r="AG33"/>
      <c r="AH33"/>
      <c r="AI33"/>
      <c r="AJ33"/>
      <c r="AK33"/>
    </row>
    <row r="34" spans="2:37" ht="15">
      <c r="B34" s="236" t="s">
        <v>303</v>
      </c>
      <c r="C34" s="240">
        <v>0</v>
      </c>
      <c r="D34" s="234" t="s">
        <v>342</v>
      </c>
      <c r="E34" s="45">
        <f t="shared" si="0"/>
        <v>0</v>
      </c>
      <c r="F34" s="230"/>
      <c r="G34" s="230"/>
      <c r="H34" s="45">
        <f t="shared" si="3"/>
        <v>0</v>
      </c>
      <c r="I34" s="45">
        <f t="shared" si="1"/>
        <v>0</v>
      </c>
      <c r="J34" s="45">
        <f t="shared" si="2"/>
        <v>0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E34"/>
      <c r="AF34"/>
      <c r="AG34"/>
      <c r="AH34"/>
      <c r="AI34"/>
      <c r="AJ34"/>
      <c r="AK34"/>
    </row>
    <row r="35" spans="2:37" ht="15">
      <c r="B35" s="236" t="s">
        <v>306</v>
      </c>
      <c r="C35" s="240">
        <v>0</v>
      </c>
      <c r="D35" s="234" t="s">
        <v>344</v>
      </c>
      <c r="E35" s="45">
        <f t="shared" si="0"/>
        <v>0</v>
      </c>
      <c r="F35" s="230"/>
      <c r="G35" s="230"/>
      <c r="H35" s="45">
        <f t="shared" si="3"/>
        <v>0</v>
      </c>
      <c r="I35" s="45">
        <f t="shared" si="1"/>
        <v>0</v>
      </c>
      <c r="J35" s="45">
        <f t="shared" si="2"/>
        <v>0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E35"/>
      <c r="AF35"/>
      <c r="AG35"/>
      <c r="AH35"/>
      <c r="AI35"/>
      <c r="AJ35"/>
      <c r="AK35"/>
    </row>
    <row r="36" spans="2:37" ht="15">
      <c r="B36" s="236" t="s">
        <v>307</v>
      </c>
      <c r="C36" s="240">
        <v>0</v>
      </c>
      <c r="D36" s="234"/>
      <c r="E36" s="45">
        <f t="shared" si="0"/>
        <v>0</v>
      </c>
      <c r="F36" s="230"/>
      <c r="G36" s="230"/>
      <c r="H36" s="45">
        <f t="shared" si="3"/>
        <v>0</v>
      </c>
      <c r="I36" s="45">
        <f t="shared" si="1"/>
        <v>0</v>
      </c>
      <c r="J36" s="45">
        <f t="shared" si="2"/>
        <v>0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E36"/>
      <c r="AF36"/>
      <c r="AG36"/>
      <c r="AH36"/>
      <c r="AI36"/>
      <c r="AJ36"/>
      <c r="AK36"/>
    </row>
    <row r="37" spans="2:37" ht="15">
      <c r="B37" s="236" t="s">
        <v>308</v>
      </c>
      <c r="C37" s="240">
        <v>0</v>
      </c>
      <c r="D37" s="234" t="s">
        <v>343</v>
      </c>
      <c r="E37" s="45">
        <f t="shared" si="0"/>
        <v>0</v>
      </c>
      <c r="F37" s="230"/>
      <c r="G37" s="230"/>
      <c r="H37" s="45">
        <f t="shared" si="3"/>
        <v>0</v>
      </c>
      <c r="I37" s="45">
        <f t="shared" si="1"/>
        <v>0</v>
      </c>
      <c r="J37" s="45">
        <f t="shared" si="2"/>
        <v>0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E37"/>
      <c r="AF37"/>
      <c r="AG37"/>
      <c r="AH37"/>
      <c r="AI37"/>
      <c r="AJ37"/>
      <c r="AK37"/>
    </row>
    <row r="38" spans="2:37" ht="15">
      <c r="B38" s="236" t="s">
        <v>11</v>
      </c>
      <c r="C38" s="240"/>
      <c r="D38" s="295"/>
      <c r="E38" s="45"/>
      <c r="F38" s="230"/>
      <c r="G38" s="230"/>
      <c r="H38" s="45"/>
      <c r="I38" s="45"/>
      <c r="J38" s="45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E38"/>
      <c r="AF38"/>
      <c r="AG38"/>
      <c r="AH38"/>
      <c r="AI38"/>
      <c r="AJ38"/>
      <c r="AK38"/>
    </row>
    <row r="39" spans="2:37" ht="15.75">
      <c r="B39" s="276" t="s">
        <v>346</v>
      </c>
      <c r="C39" s="294">
        <f>SUM(C26:C38)</f>
        <v>0</v>
      </c>
      <c r="D39" s="296"/>
      <c r="E39" s="45"/>
      <c r="F39" s="230"/>
      <c r="G39" s="230"/>
      <c r="H39" s="45"/>
      <c r="I39" s="45"/>
      <c r="J39" s="45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E39"/>
      <c r="AF39"/>
      <c r="AG39"/>
      <c r="AH39"/>
      <c r="AI39"/>
      <c r="AJ39"/>
      <c r="AK39"/>
    </row>
    <row r="40" spans="2:37" ht="15">
      <c r="B40" s="292"/>
      <c r="C40" s="291"/>
      <c r="D40" s="280"/>
      <c r="E40" s="45"/>
      <c r="F40" s="230"/>
      <c r="G40" s="230"/>
      <c r="H40" s="45"/>
      <c r="I40" s="45"/>
      <c r="J40" s="45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E40"/>
      <c r="AF40"/>
      <c r="AG40"/>
      <c r="AH40"/>
      <c r="AI40"/>
      <c r="AJ40"/>
      <c r="AK40"/>
    </row>
    <row r="41" spans="2:37" ht="15.75">
      <c r="B41" s="276" t="s">
        <v>347</v>
      </c>
      <c r="C41" s="239"/>
      <c r="D41" s="277"/>
      <c r="E41" s="42"/>
      <c r="F41" s="42"/>
      <c r="G41" s="42"/>
      <c r="H41" s="42"/>
      <c r="I41" s="42"/>
      <c r="J41" s="42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E41"/>
      <c r="AF41"/>
      <c r="AG41"/>
      <c r="AH41"/>
      <c r="AI41"/>
      <c r="AJ41"/>
      <c r="AK41"/>
    </row>
    <row r="42" spans="2:37" ht="15.75">
      <c r="B42" s="335" t="s">
        <v>345</v>
      </c>
      <c r="C42" s="241"/>
      <c r="D42" s="281"/>
      <c r="E42" s="42"/>
      <c r="F42" s="42"/>
      <c r="G42" s="42"/>
      <c r="H42" s="42"/>
      <c r="I42" s="42"/>
      <c r="J42" s="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E42"/>
      <c r="AF42"/>
      <c r="AG42"/>
      <c r="AH42"/>
      <c r="AI42"/>
      <c r="AJ42"/>
      <c r="AK42"/>
    </row>
    <row r="43" spans="2:37" ht="15">
      <c r="B43" s="233" t="s">
        <v>9</v>
      </c>
      <c r="C43" s="240">
        <v>0</v>
      </c>
      <c r="D43" s="237"/>
      <c r="E43" s="270">
        <f>C43</f>
        <v>0</v>
      </c>
      <c r="F43" s="48"/>
      <c r="G43" s="48"/>
      <c r="H43" s="43">
        <f>C43</f>
        <v>0</v>
      </c>
      <c r="I43" s="43">
        <f>C43</f>
        <v>0</v>
      </c>
      <c r="J43" s="43">
        <f>C43</f>
        <v>0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E43"/>
      <c r="AF43"/>
      <c r="AG43"/>
      <c r="AH43"/>
      <c r="AI43"/>
      <c r="AJ43"/>
      <c r="AK43"/>
    </row>
    <row r="44" spans="2:37" ht="15">
      <c r="B44" s="235" t="s">
        <v>310</v>
      </c>
      <c r="C44" s="240">
        <v>0</v>
      </c>
      <c r="D44" s="237"/>
      <c r="E44" s="270">
        <f>C44</f>
        <v>0</v>
      </c>
      <c r="F44" s="48"/>
      <c r="G44" s="48"/>
      <c r="H44" s="43">
        <f>C44</f>
        <v>0</v>
      </c>
      <c r="I44" s="43">
        <f>C44</f>
        <v>0</v>
      </c>
      <c r="J44" s="43">
        <f>C44</f>
        <v>0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E44"/>
      <c r="AF44"/>
      <c r="AG44"/>
      <c r="AH44"/>
      <c r="AI44"/>
      <c r="AJ44"/>
      <c r="AK44"/>
    </row>
    <row r="45" spans="2:37" ht="15">
      <c r="B45" s="235" t="s">
        <v>311</v>
      </c>
      <c r="C45" s="240">
        <v>0</v>
      </c>
      <c r="D45" s="237"/>
      <c r="E45" s="270"/>
      <c r="F45" s="48"/>
      <c r="G45" s="48"/>
      <c r="H45" s="43"/>
      <c r="I45" s="43"/>
      <c r="J45" s="43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E45"/>
      <c r="AF45"/>
      <c r="AG45"/>
      <c r="AH45"/>
      <c r="AI45"/>
      <c r="AJ45"/>
      <c r="AK45"/>
    </row>
    <row r="46" spans="2:37" ht="15">
      <c r="B46" s="233" t="s">
        <v>312</v>
      </c>
      <c r="C46" s="240">
        <v>0</v>
      </c>
      <c r="D46" s="237"/>
      <c r="E46" s="270">
        <f>C46</f>
        <v>0</v>
      </c>
      <c r="F46" s="48"/>
      <c r="G46" s="48"/>
      <c r="H46" s="43">
        <f>C46</f>
        <v>0</v>
      </c>
      <c r="I46" s="43">
        <f>C46</f>
        <v>0</v>
      </c>
      <c r="J46" s="43">
        <f>C46</f>
        <v>0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E46"/>
      <c r="AF46"/>
      <c r="AG46"/>
      <c r="AH46"/>
      <c r="AI46"/>
      <c r="AJ46"/>
      <c r="AK46"/>
    </row>
    <row r="47" spans="2:37" ht="15">
      <c r="B47" s="233" t="s">
        <v>10</v>
      </c>
      <c r="C47" s="240">
        <v>0</v>
      </c>
      <c r="D47" s="237"/>
      <c r="E47" s="270">
        <f>C47</f>
        <v>0</v>
      </c>
      <c r="F47" s="48"/>
      <c r="G47" s="48"/>
      <c r="H47" s="43">
        <f>C47</f>
        <v>0</v>
      </c>
      <c r="I47" s="43">
        <f>C47</f>
        <v>0</v>
      </c>
      <c r="J47" s="43">
        <f>C47</f>
        <v>0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E47"/>
      <c r="AF47"/>
      <c r="AG47"/>
      <c r="AH47"/>
      <c r="AI47"/>
      <c r="AJ47"/>
      <c r="AK47"/>
    </row>
    <row r="48" spans="2:37" ht="15">
      <c r="B48" s="233" t="s">
        <v>305</v>
      </c>
      <c r="C48" s="240">
        <v>0</v>
      </c>
      <c r="D48" s="237"/>
      <c r="E48" s="269"/>
      <c r="F48" s="48"/>
      <c r="G48" s="43">
        <f>C48</f>
        <v>0</v>
      </c>
      <c r="H48" s="48"/>
      <c r="I48" s="48"/>
      <c r="J48" s="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E48"/>
      <c r="AF48"/>
      <c r="AG48"/>
      <c r="AH48"/>
      <c r="AI48"/>
      <c r="AJ48"/>
      <c r="AK48"/>
    </row>
    <row r="49" spans="2:37" ht="15">
      <c r="B49" s="233" t="s">
        <v>141</v>
      </c>
      <c r="C49" s="240">
        <v>0</v>
      </c>
      <c r="D49" s="237"/>
      <c r="E49" s="270">
        <f>C49</f>
        <v>0</v>
      </c>
      <c r="F49" s="48"/>
      <c r="G49" s="48"/>
      <c r="H49" s="43">
        <f>C49</f>
        <v>0</v>
      </c>
      <c r="I49" s="43">
        <f>C49</f>
        <v>0</v>
      </c>
      <c r="J49" s="43">
        <f>C49</f>
        <v>0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E49"/>
      <c r="AF49"/>
      <c r="AG49"/>
      <c r="AH49"/>
      <c r="AI49"/>
      <c r="AJ49"/>
      <c r="AK49"/>
    </row>
    <row r="50" spans="2:37" ht="15">
      <c r="B50" s="233" t="s">
        <v>11</v>
      </c>
      <c r="C50" s="240">
        <v>0</v>
      </c>
      <c r="D50" s="237"/>
      <c r="E50" s="270">
        <f>C50</f>
        <v>0</v>
      </c>
      <c r="F50" s="48"/>
      <c r="G50" s="48"/>
      <c r="H50" s="43">
        <f>C50</f>
        <v>0</v>
      </c>
      <c r="I50" s="43">
        <f>C50</f>
        <v>0</v>
      </c>
      <c r="J50" s="43">
        <f>C50</f>
        <v>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E50"/>
      <c r="AF50"/>
      <c r="AG50"/>
      <c r="AH50"/>
      <c r="AI50"/>
      <c r="AJ50"/>
      <c r="AK50"/>
    </row>
    <row r="51" spans="2:37" ht="15">
      <c r="B51" s="233" t="s">
        <v>11</v>
      </c>
      <c r="C51" s="240">
        <v>0</v>
      </c>
      <c r="D51" s="237"/>
      <c r="E51" s="270">
        <v>0</v>
      </c>
      <c r="F51" s="48"/>
      <c r="G51" s="48"/>
      <c r="H51" s="43">
        <f>C51</f>
        <v>0</v>
      </c>
      <c r="I51" s="43">
        <f>C51</f>
        <v>0</v>
      </c>
      <c r="J51" s="43">
        <f>C51</f>
        <v>0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E51"/>
      <c r="AF51"/>
      <c r="AG51"/>
      <c r="AH51"/>
      <c r="AI51"/>
      <c r="AJ51"/>
      <c r="AK51"/>
    </row>
    <row r="52" spans="2:37" ht="15.75">
      <c r="B52" s="276" t="s">
        <v>346</v>
      </c>
      <c r="C52" s="297">
        <f>SUM(C43:C51)</f>
        <v>0</v>
      </c>
      <c r="D52" s="296"/>
      <c r="E52" s="270">
        <f>C52</f>
        <v>0</v>
      </c>
      <c r="F52" s="48"/>
      <c r="G52" s="48"/>
      <c r="H52" s="43">
        <f>C52</f>
        <v>0</v>
      </c>
      <c r="I52" s="43">
        <f>C52</f>
        <v>0</v>
      </c>
      <c r="J52" s="43">
        <f>C52</f>
        <v>0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E52"/>
      <c r="AF52"/>
      <c r="AG52"/>
      <c r="AH52"/>
      <c r="AI52"/>
      <c r="AJ52"/>
      <c r="AK52"/>
    </row>
    <row r="53" spans="2:37" ht="15">
      <c r="B53" s="298"/>
      <c r="C53" s="298"/>
      <c r="D53" s="298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E53"/>
      <c r="AF53"/>
      <c r="AG53"/>
      <c r="AH53"/>
      <c r="AI53"/>
      <c r="AJ53"/>
      <c r="AK53"/>
    </row>
    <row r="54" spans="2:37" ht="15"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E54"/>
      <c r="AF54"/>
      <c r="AG54"/>
      <c r="AH54"/>
      <c r="AI54"/>
      <c r="AJ54"/>
      <c r="AK54"/>
    </row>
    <row r="55" spans="2:37" ht="15"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E55"/>
      <c r="AF55"/>
      <c r="AG55"/>
      <c r="AH55"/>
      <c r="AI55"/>
      <c r="AJ55"/>
      <c r="AK55"/>
    </row>
    <row r="56" spans="2:37" ht="15"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E56"/>
      <c r="AF56"/>
      <c r="AG56"/>
      <c r="AH56"/>
      <c r="AI56"/>
      <c r="AJ56"/>
      <c r="AK56"/>
    </row>
    <row r="57" spans="2:37" ht="15"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E57"/>
      <c r="AF57"/>
      <c r="AG57"/>
      <c r="AH57"/>
      <c r="AI57"/>
      <c r="AJ57"/>
      <c r="AK57"/>
    </row>
    <row r="58" spans="2:37" ht="15"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E58"/>
      <c r="AF58"/>
      <c r="AG58"/>
      <c r="AH58"/>
      <c r="AI58"/>
      <c r="AJ58"/>
      <c r="AK58"/>
    </row>
    <row r="59" spans="2:37" ht="15"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E59"/>
      <c r="AF59"/>
      <c r="AG59"/>
      <c r="AH59"/>
      <c r="AI59"/>
      <c r="AJ59"/>
      <c r="AK59"/>
    </row>
    <row r="60" spans="2:37" ht="15"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E60"/>
      <c r="AF60"/>
      <c r="AG60"/>
      <c r="AH60"/>
      <c r="AI60"/>
      <c r="AJ60"/>
      <c r="AK60"/>
    </row>
    <row r="61" spans="2:37" ht="15"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E61"/>
      <c r="AF61"/>
      <c r="AG61"/>
      <c r="AH61"/>
      <c r="AI61"/>
      <c r="AJ61"/>
      <c r="AK61"/>
    </row>
    <row r="62" spans="2:37" ht="15"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E62"/>
      <c r="AF62"/>
      <c r="AG62"/>
      <c r="AH62"/>
      <c r="AI62"/>
      <c r="AJ62"/>
      <c r="AK62"/>
    </row>
    <row r="63" spans="2:37" ht="15"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</row>
    <row r="64" spans="2:37" ht="15"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</row>
    <row r="65" spans="13:29" ht="15"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</row>
    <row r="66" spans="13:29" ht="15"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</row>
    <row r="67" spans="13:29" ht="15"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</row>
    <row r="68" spans="13:29" ht="15"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</row>
    <row r="69" spans="13:29" ht="15"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</row>
    <row r="70" spans="13:29" ht="15"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</row>
    <row r="71" spans="13:29" ht="15"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</row>
    <row r="72" spans="13:29" ht="15"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</row>
    <row r="73" spans="13:29" ht="15"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</row>
    <row r="74" spans="13:29" ht="15"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</row>
    <row r="75" spans="13:29" ht="15"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</row>
    <row r="76" spans="13:29" ht="15"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</row>
    <row r="77" spans="13:29" ht="15"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</row>
    <row r="78" spans="13:29" ht="15"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</row>
    <row r="79" spans="13:29" ht="15"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</row>
    <row r="80" spans="13:29" ht="15"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</row>
    <row r="81" spans="13:29" ht="15"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</row>
    <row r="82" spans="13:29" ht="15"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</row>
    <row r="83" spans="13:29" ht="15"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</row>
    <row r="84" spans="13:29" ht="15"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</row>
    <row r="85" spans="13:29" ht="15"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</row>
    <row r="86" spans="13:29" ht="15"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</row>
    <row r="87" spans="13:29" ht="15"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</row>
    <row r="88" spans="13:29" ht="15"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</row>
    <row r="89" spans="13:29" ht="15"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</row>
    <row r="90" spans="13:29" ht="15"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</row>
    <row r="91" spans="13:29" ht="15"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</row>
    <row r="92" spans="13:29" ht="15"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</row>
    <row r="93" spans="13:29" ht="15"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</row>
    <row r="94" spans="13:29" ht="15"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</row>
    <row r="95" spans="13:29" ht="15"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</row>
    <row r="96" spans="13:29" ht="15"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</row>
    <row r="97" spans="13:29" ht="15"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</row>
    <row r="98" spans="13:29" ht="15"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</row>
    <row r="99" spans="13:29" ht="15"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</row>
    <row r="100" spans="13:29" ht="15"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</row>
    <row r="101" spans="13:29" ht="15"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</row>
    <row r="102" spans="13:29" ht="15"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</row>
    <row r="103" spans="13:29" ht="15"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</row>
    <row r="104" spans="13:29" ht="15"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</row>
    <row r="105" spans="13:29" ht="15"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</row>
    <row r="106" spans="13:29" ht="15"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</row>
    <row r="107" spans="13:29" ht="15"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</row>
    <row r="108" spans="13:29" ht="15"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</row>
    <row r="109" spans="13:29" ht="15"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</row>
    <row r="110" spans="13:29" ht="15"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</row>
    <row r="111" spans="13:29" ht="15"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</row>
    <row r="112" spans="13:29" ht="15"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</row>
    <row r="113" spans="13:29" ht="15"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</row>
    <row r="114" spans="13:29" ht="15"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</row>
    <row r="115" spans="13:29" ht="15"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</row>
    <row r="116" spans="13:29" ht="15"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</row>
    <row r="117" spans="13:29" ht="15"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</row>
    <row r="118" spans="13:29" ht="15"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</row>
    <row r="119" spans="13:29" ht="15"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</row>
    <row r="120" spans="13:29" ht="15"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</row>
    <row r="121" spans="13:29" ht="15"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</row>
    <row r="122" spans="13:29" ht="15"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</row>
    <row r="123" spans="13:29" ht="15"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</row>
    <row r="124" spans="13:29" ht="15"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</row>
    <row r="125" spans="13:29" ht="15"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</row>
    <row r="126" spans="13:29" ht="15"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</row>
    <row r="127" spans="13:29" ht="15"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</row>
    <row r="128" spans="13:29" ht="15"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</row>
    <row r="129" spans="13:29" ht="15"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</row>
    <row r="130" spans="13:29" ht="15"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</row>
    <row r="131" spans="13:29" ht="15"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</row>
    <row r="132" spans="13:29" ht="15"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</row>
    <row r="133" spans="13:29" ht="15"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</row>
    <row r="134" spans="13:29" ht="15"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</row>
    <row r="135" spans="13:29" ht="15"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</row>
    <row r="136" spans="13:29" ht="15"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</row>
    <row r="137" spans="13:29" ht="15"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</row>
    <row r="138" spans="13:29" ht="15"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</row>
    <row r="139" spans="13:29" ht="15"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</row>
    <row r="140" spans="13:29" ht="15"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</row>
    <row r="141" spans="13:29" ht="15"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</row>
    <row r="142" spans="13:29" ht="15"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</row>
    <row r="143" spans="13:29" ht="15"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</row>
    <row r="144" spans="13:29" ht="15"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</row>
    <row r="145" spans="13:29" ht="15"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</row>
    <row r="146" spans="13:29" ht="15"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</row>
    <row r="147" spans="13:29" ht="15"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</row>
    <row r="148" spans="13:29" ht="15"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</row>
    <row r="149" spans="13:29">
      <c r="U149" s="2"/>
    </row>
  </sheetData>
  <dataConsolidate/>
  <mergeCells count="4">
    <mergeCell ref="C10:D10"/>
    <mergeCell ref="H9:I9"/>
    <mergeCell ref="B2:D2"/>
    <mergeCell ref="B3:D3"/>
  </mergeCells>
  <phoneticPr fontId="0" type="noConversion"/>
  <pageMargins left="0.5" right="0.5" top="0.75" bottom="0.25" header="0.25" footer="0.2"/>
  <pageSetup scale="73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00"/>
  </sheetPr>
  <dimension ref="B1:AT266"/>
  <sheetViews>
    <sheetView showGridLines="0" showOutlineSymbols="0" zoomScaleNormal="100" workbookViewId="0">
      <selection activeCell="E61" sqref="E61"/>
    </sheetView>
  </sheetViews>
  <sheetFormatPr defaultColWidth="8.6640625" defaultRowHeight="15"/>
  <cols>
    <col min="1" max="1" width="3.33203125" style="5" customWidth="1"/>
    <col min="2" max="2" width="25" style="5" customWidth="1"/>
    <col min="3" max="3" width="12.109375" style="5" bestFit="1" customWidth="1"/>
    <col min="4" max="4" width="10.6640625" style="5" customWidth="1"/>
    <col min="5" max="5" width="8.88671875" style="5" bestFit="1" customWidth="1"/>
    <col min="6" max="6" width="11.21875" style="5" customWidth="1"/>
    <col min="7" max="7" width="8.77734375" style="5" customWidth="1"/>
    <col min="8" max="9" width="8.6640625" style="5"/>
    <col min="10" max="12" width="0" style="5" hidden="1" customWidth="1"/>
    <col min="13" max="34" width="8.6640625" style="5"/>
    <col min="35" max="35" width="8.77734375" style="5" customWidth="1"/>
    <col min="36" max="16384" width="8.6640625" style="5"/>
  </cols>
  <sheetData>
    <row r="1" spans="2:14" ht="15.75" thickBot="1"/>
    <row r="2" spans="2:14" ht="21" thickBot="1">
      <c r="B2" s="103" t="s">
        <v>315</v>
      </c>
      <c r="C2" s="103"/>
      <c r="D2" s="49"/>
      <c r="E2" s="49"/>
      <c r="F2" s="49"/>
      <c r="G2" s="50"/>
      <c r="H2" s="51"/>
      <c r="I2" s="49"/>
      <c r="J2" s="49"/>
      <c r="K2" s="252" t="s">
        <v>287</v>
      </c>
      <c r="L2" s="253"/>
      <c r="M2" s="49"/>
      <c r="N2" s="49"/>
    </row>
    <row r="3" spans="2:14" ht="15.75">
      <c r="B3" s="108" t="s">
        <v>42</v>
      </c>
      <c r="C3" s="108"/>
      <c r="D3" s="52"/>
      <c r="E3" s="52"/>
      <c r="F3" s="52"/>
      <c r="G3" s="52"/>
      <c r="H3" s="53"/>
      <c r="I3" s="49"/>
      <c r="J3" s="52"/>
      <c r="K3" s="52"/>
      <c r="L3" s="49"/>
      <c r="M3" s="49"/>
      <c r="N3" s="49"/>
    </row>
    <row r="4" spans="2:14" ht="15.75">
      <c r="B4" s="242"/>
      <c r="C4" s="242"/>
      <c r="D4" s="52"/>
      <c r="E4" s="52"/>
      <c r="F4" s="52"/>
      <c r="G4" s="52"/>
      <c r="H4" s="53"/>
      <c r="I4" s="49"/>
      <c r="J4" s="52"/>
      <c r="K4" s="52"/>
      <c r="L4" s="49"/>
      <c r="M4" s="49"/>
      <c r="N4" s="49"/>
    </row>
    <row r="5" spans="2:14">
      <c r="B5" s="54" t="s">
        <v>43</v>
      </c>
      <c r="C5" s="54"/>
      <c r="D5" s="52"/>
      <c r="E5" s="55"/>
      <c r="F5" s="55"/>
      <c r="G5" s="55"/>
      <c r="H5" s="49"/>
      <c r="I5" s="49"/>
      <c r="J5" s="56" t="s">
        <v>44</v>
      </c>
      <c r="K5" s="57"/>
      <c r="L5" s="58"/>
      <c r="M5" s="49"/>
      <c r="N5" s="49"/>
    </row>
    <row r="6" spans="2:14" ht="25.5">
      <c r="B6" s="59" t="s">
        <v>349</v>
      </c>
      <c r="C6" s="245" t="s">
        <v>322</v>
      </c>
      <c r="D6" s="59" t="s">
        <v>186</v>
      </c>
      <c r="E6" s="59" t="s">
        <v>187</v>
      </c>
      <c r="F6" s="60" t="s">
        <v>143</v>
      </c>
      <c r="G6" s="49"/>
      <c r="H6" s="49"/>
      <c r="I6" s="49"/>
      <c r="J6" s="61" t="s">
        <v>46</v>
      </c>
      <c r="K6" s="62"/>
      <c r="L6" s="63" t="s">
        <v>45</v>
      </c>
      <c r="M6" s="49"/>
      <c r="N6" s="49"/>
    </row>
    <row r="7" spans="2:14">
      <c r="B7" s="324" t="s">
        <v>358</v>
      </c>
      <c r="C7" s="326">
        <v>500</v>
      </c>
      <c r="D7" s="34">
        <v>10</v>
      </c>
      <c r="E7" s="300">
        <v>1000</v>
      </c>
      <c r="F7" s="327">
        <f>D7*E7*12</f>
        <v>120000</v>
      </c>
      <c r="G7" s="49"/>
      <c r="H7" s="49"/>
      <c r="I7" s="49"/>
      <c r="J7" s="64" t="s">
        <v>188</v>
      </c>
      <c r="K7" s="65"/>
      <c r="L7" s="228">
        <v>0</v>
      </c>
      <c r="M7" s="49"/>
      <c r="N7" s="49"/>
    </row>
    <row r="8" spans="2:14">
      <c r="B8" s="324" t="s">
        <v>359</v>
      </c>
      <c r="C8" s="326">
        <v>600</v>
      </c>
      <c r="D8" s="34">
        <v>10</v>
      </c>
      <c r="E8" s="300">
        <v>1100</v>
      </c>
      <c r="F8" s="327">
        <f t="shared" ref="F8:F17" si="0">D8*E8*12</f>
        <v>132000</v>
      </c>
      <c r="G8" s="49"/>
      <c r="H8" s="49"/>
      <c r="I8" s="49"/>
      <c r="J8" s="64" t="s">
        <v>189</v>
      </c>
      <c r="K8" s="65"/>
      <c r="L8" s="228">
        <v>0</v>
      </c>
      <c r="M8" s="49"/>
      <c r="N8" s="49"/>
    </row>
    <row r="9" spans="2:14">
      <c r="B9" s="324" t="s">
        <v>360</v>
      </c>
      <c r="C9" s="326">
        <v>700</v>
      </c>
      <c r="D9" s="34">
        <v>10</v>
      </c>
      <c r="E9" s="300">
        <v>1200</v>
      </c>
      <c r="F9" s="327">
        <f t="shared" si="0"/>
        <v>144000</v>
      </c>
      <c r="G9" s="49"/>
      <c r="H9" s="49"/>
      <c r="I9" s="49"/>
      <c r="J9" s="64" t="s">
        <v>190</v>
      </c>
      <c r="K9" s="65"/>
      <c r="L9" s="228">
        <v>0</v>
      </c>
      <c r="M9" s="49"/>
      <c r="N9" s="49"/>
    </row>
    <row r="10" spans="2:14">
      <c r="B10" s="324" t="s">
        <v>361</v>
      </c>
      <c r="C10" s="326">
        <v>800</v>
      </c>
      <c r="D10" s="34">
        <v>10</v>
      </c>
      <c r="E10" s="300">
        <v>1300</v>
      </c>
      <c r="F10" s="327">
        <f t="shared" si="0"/>
        <v>156000</v>
      </c>
      <c r="G10" s="49"/>
      <c r="H10" s="49"/>
      <c r="I10" s="49"/>
      <c r="J10" s="64" t="s">
        <v>191</v>
      </c>
      <c r="K10" s="65"/>
      <c r="L10" s="46">
        <v>0</v>
      </c>
      <c r="M10" s="49"/>
      <c r="N10" s="49"/>
    </row>
    <row r="11" spans="2:14">
      <c r="B11" s="324" t="s">
        <v>362</v>
      </c>
      <c r="C11" s="326">
        <v>900</v>
      </c>
      <c r="D11" s="34">
        <v>10</v>
      </c>
      <c r="E11" s="300">
        <v>1400</v>
      </c>
      <c r="F11" s="327">
        <f t="shared" si="0"/>
        <v>168000</v>
      </c>
      <c r="G11" s="49"/>
      <c r="H11" s="49"/>
      <c r="I11" s="49"/>
      <c r="J11" s="64" t="s">
        <v>192</v>
      </c>
      <c r="K11" s="65"/>
      <c r="L11" s="46">
        <v>0</v>
      </c>
      <c r="M11" s="49"/>
      <c r="N11" s="49"/>
    </row>
    <row r="12" spans="2:14">
      <c r="B12" s="324"/>
      <c r="C12" s="34"/>
      <c r="D12" s="34">
        <v>0</v>
      </c>
      <c r="E12" s="300">
        <v>0</v>
      </c>
      <c r="F12" s="327">
        <f t="shared" si="0"/>
        <v>0</v>
      </c>
      <c r="G12" s="49"/>
      <c r="H12" s="49"/>
      <c r="I12" s="49"/>
      <c r="J12" s="64" t="s">
        <v>193</v>
      </c>
      <c r="K12" s="65"/>
      <c r="L12" s="46">
        <v>0</v>
      </c>
      <c r="M12" s="49"/>
      <c r="N12" s="49"/>
    </row>
    <row r="13" spans="2:14">
      <c r="B13" s="324"/>
      <c r="C13" s="34"/>
      <c r="D13" s="34">
        <v>0</v>
      </c>
      <c r="E13" s="300">
        <v>0</v>
      </c>
      <c r="F13" s="327">
        <f t="shared" si="0"/>
        <v>0</v>
      </c>
      <c r="G13" s="49"/>
      <c r="H13" s="49"/>
      <c r="I13" s="49"/>
      <c r="J13" s="49"/>
      <c r="K13" s="49"/>
      <c r="L13" s="49"/>
      <c r="M13" s="49"/>
      <c r="N13" s="49"/>
    </row>
    <row r="14" spans="2:14">
      <c r="B14" s="324"/>
      <c r="C14" s="34"/>
      <c r="D14" s="34">
        <v>0</v>
      </c>
      <c r="E14" s="300">
        <v>0</v>
      </c>
      <c r="F14" s="327">
        <f t="shared" si="0"/>
        <v>0</v>
      </c>
      <c r="G14" s="49"/>
      <c r="H14" s="49"/>
      <c r="I14" s="49"/>
      <c r="J14" s="49"/>
      <c r="K14" s="49"/>
      <c r="L14" s="49"/>
      <c r="M14" s="49"/>
      <c r="N14" s="49"/>
    </row>
    <row r="15" spans="2:14">
      <c r="B15" s="325"/>
      <c r="C15" s="247"/>
      <c r="D15" s="247">
        <v>0</v>
      </c>
      <c r="E15" s="300">
        <v>0</v>
      </c>
      <c r="F15" s="327">
        <f t="shared" si="0"/>
        <v>0</v>
      </c>
      <c r="G15" s="49"/>
      <c r="H15" s="49"/>
      <c r="I15" s="49"/>
      <c r="J15" s="49"/>
      <c r="K15" s="49"/>
      <c r="L15" s="49"/>
      <c r="M15" s="49"/>
      <c r="N15" s="49"/>
    </row>
    <row r="16" spans="2:14">
      <c r="B16" s="325"/>
      <c r="C16" s="247"/>
      <c r="D16" s="247">
        <v>0</v>
      </c>
      <c r="E16" s="300">
        <v>0</v>
      </c>
      <c r="F16" s="327">
        <f t="shared" si="0"/>
        <v>0</v>
      </c>
      <c r="G16" s="49"/>
      <c r="H16" s="49"/>
      <c r="I16" s="49"/>
      <c r="J16" s="49"/>
      <c r="K16" s="49"/>
      <c r="L16" s="49"/>
      <c r="M16" s="49"/>
      <c r="N16" s="49"/>
    </row>
    <row r="17" spans="2:14">
      <c r="B17" s="325"/>
      <c r="C17" s="247"/>
      <c r="D17" s="247">
        <v>0</v>
      </c>
      <c r="E17" s="300">
        <v>0</v>
      </c>
      <c r="F17" s="327">
        <f t="shared" si="0"/>
        <v>0</v>
      </c>
      <c r="G17" s="49"/>
      <c r="H17" s="49"/>
      <c r="I17" s="49"/>
      <c r="J17" s="49"/>
      <c r="K17" s="49"/>
      <c r="L17" s="49"/>
      <c r="M17" s="49"/>
      <c r="N17" s="49"/>
    </row>
    <row r="18" spans="2:14">
      <c r="B18" s="299" t="s">
        <v>346</v>
      </c>
      <c r="C18" s="111"/>
      <c r="D18" s="67">
        <f>SUM(D7:D17)</f>
        <v>50</v>
      </c>
      <c r="E18" s="49"/>
      <c r="F18" s="328">
        <f>SUM(F7:F17)</f>
        <v>720000</v>
      </c>
      <c r="G18" s="49"/>
      <c r="H18" s="49"/>
      <c r="I18" s="49"/>
      <c r="J18" s="49"/>
      <c r="K18" s="49"/>
      <c r="L18" s="49"/>
      <c r="M18" s="49"/>
      <c r="N18" s="49"/>
    </row>
    <row r="19" spans="2:14" ht="16.5" customHeight="1">
      <c r="B19" s="89"/>
      <c r="C19" s="89"/>
      <c r="D19" s="90"/>
      <c r="E19" s="49"/>
      <c r="F19" s="91"/>
      <c r="G19" s="49"/>
      <c r="H19" s="49"/>
      <c r="I19" s="49"/>
      <c r="J19" s="49"/>
      <c r="K19" s="49"/>
      <c r="L19" s="49"/>
      <c r="M19" s="49"/>
      <c r="N19" s="49"/>
    </row>
    <row r="20" spans="2:14" ht="16.5" customHeight="1">
      <c r="B20" s="54" t="s">
        <v>350</v>
      </c>
      <c r="C20" s="54"/>
      <c r="D20" s="52"/>
      <c r="E20" s="55"/>
      <c r="F20" s="55"/>
      <c r="G20" s="49"/>
      <c r="H20" s="49"/>
      <c r="I20" s="49"/>
      <c r="J20" s="49"/>
      <c r="K20" s="49"/>
      <c r="L20" s="49"/>
      <c r="M20" s="49"/>
      <c r="N20" s="49"/>
    </row>
    <row r="21" spans="2:14" ht="16.5" customHeight="1">
      <c r="B21" s="304" t="s">
        <v>351</v>
      </c>
      <c r="C21" s="305"/>
      <c r="D21" s="306"/>
      <c r="E21" s="59" t="s">
        <v>187</v>
      </c>
      <c r="F21" s="60" t="s">
        <v>143</v>
      </c>
      <c r="G21" s="49"/>
      <c r="H21" s="49"/>
      <c r="I21" s="49"/>
      <c r="J21" s="49"/>
      <c r="K21" s="49"/>
      <c r="L21" s="49"/>
      <c r="M21" s="49"/>
      <c r="N21" s="49"/>
    </row>
    <row r="22" spans="2:14" ht="16.5" customHeight="1">
      <c r="B22" s="307" t="s">
        <v>363</v>
      </c>
      <c r="C22" s="308"/>
      <c r="D22" s="309"/>
      <c r="E22" s="300">
        <v>250</v>
      </c>
      <c r="F22" s="301">
        <f>E22*12</f>
        <v>3000</v>
      </c>
      <c r="G22" s="49"/>
      <c r="H22" s="49"/>
      <c r="I22" s="49"/>
      <c r="J22" s="49"/>
      <c r="K22" s="49"/>
      <c r="L22" s="49"/>
      <c r="M22" s="49"/>
      <c r="N22" s="49"/>
    </row>
    <row r="23" spans="2:14" ht="16.5" customHeight="1">
      <c r="B23" s="310"/>
      <c r="C23" s="311"/>
      <c r="D23" s="312"/>
      <c r="E23" s="300">
        <v>0</v>
      </c>
      <c r="F23" s="301">
        <f t="shared" ref="F23:F24" si="1">E23*12</f>
        <v>0</v>
      </c>
      <c r="G23" s="49"/>
      <c r="H23" s="49"/>
      <c r="I23" s="49"/>
      <c r="J23" s="49"/>
      <c r="K23" s="49"/>
      <c r="L23" s="49"/>
      <c r="M23" s="49"/>
      <c r="N23" s="49"/>
    </row>
    <row r="24" spans="2:14" ht="16.5" customHeight="1">
      <c r="B24" s="315"/>
      <c r="C24" s="313"/>
      <c r="D24" s="314"/>
      <c r="E24" s="316">
        <v>0</v>
      </c>
      <c r="F24" s="301">
        <f t="shared" si="1"/>
        <v>0</v>
      </c>
      <c r="G24" s="49"/>
      <c r="H24" s="49"/>
      <c r="I24" s="49"/>
      <c r="J24" s="49"/>
      <c r="K24" s="49"/>
      <c r="L24" s="49"/>
      <c r="M24" s="49"/>
      <c r="N24" s="49"/>
    </row>
    <row r="25" spans="2:14" ht="16.5" customHeight="1">
      <c r="B25" s="317" t="s">
        <v>346</v>
      </c>
      <c r="C25" s="318"/>
      <c r="D25" s="319"/>
      <c r="E25" s="303"/>
      <c r="F25" s="302">
        <f>SUM(F22:F24)</f>
        <v>3000</v>
      </c>
      <c r="G25" s="49"/>
      <c r="H25" s="49"/>
      <c r="I25" s="49"/>
      <c r="J25" s="49"/>
      <c r="K25" s="49"/>
      <c r="L25" s="49"/>
      <c r="M25" s="49"/>
      <c r="N25" s="49"/>
    </row>
    <row r="26" spans="2:14" ht="16.5" customHeight="1">
      <c r="B26" s="89"/>
      <c r="C26" s="89"/>
      <c r="D26" s="90"/>
      <c r="E26" s="49"/>
      <c r="F26" s="91"/>
      <c r="G26" s="49"/>
      <c r="H26" s="49"/>
      <c r="I26" s="49"/>
      <c r="J26" s="49"/>
      <c r="K26" s="49"/>
      <c r="L26" s="49"/>
      <c r="M26" s="49"/>
      <c r="N26" s="49"/>
    </row>
    <row r="27" spans="2:14">
      <c r="B27" s="92" t="s">
        <v>352</v>
      </c>
      <c r="C27" s="92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</row>
    <row r="28" spans="2:14">
      <c r="B28" s="304" t="s">
        <v>353</v>
      </c>
      <c r="C28" s="305"/>
      <c r="D28" s="306"/>
      <c r="E28" s="59" t="s">
        <v>187</v>
      </c>
      <c r="F28" s="60" t="s">
        <v>143</v>
      </c>
      <c r="G28" s="49"/>
      <c r="H28" s="49"/>
      <c r="I28" s="49"/>
      <c r="J28" s="56" t="s">
        <v>47</v>
      </c>
      <c r="K28" s="68"/>
      <c r="L28" s="69"/>
      <c r="M28" s="49"/>
      <c r="N28" s="49"/>
    </row>
    <row r="29" spans="2:14">
      <c r="B29" s="307" t="s">
        <v>364</v>
      </c>
      <c r="C29" s="308"/>
      <c r="D29" s="309"/>
      <c r="E29" s="300">
        <v>1750</v>
      </c>
      <c r="F29" s="301">
        <f>E29*12</f>
        <v>21000</v>
      </c>
      <c r="G29" s="49"/>
      <c r="H29" s="49"/>
      <c r="I29" s="49"/>
      <c r="J29" s="61" t="s">
        <v>46</v>
      </c>
      <c r="K29" s="62"/>
      <c r="L29" s="63" t="s">
        <v>45</v>
      </c>
      <c r="M29" s="49"/>
      <c r="N29" s="49"/>
    </row>
    <row r="30" spans="2:14">
      <c r="B30" s="310"/>
      <c r="C30" s="311"/>
      <c r="D30" s="312"/>
      <c r="E30" s="300">
        <v>0</v>
      </c>
      <c r="F30" s="301">
        <f t="shared" ref="F30:F31" si="2">E30*12</f>
        <v>0</v>
      </c>
      <c r="G30" s="49"/>
      <c r="H30" s="49"/>
      <c r="I30" s="49"/>
      <c r="J30" s="64" t="s">
        <v>188</v>
      </c>
      <c r="K30" s="65"/>
      <c r="L30" s="228">
        <v>0</v>
      </c>
      <c r="M30" s="49"/>
      <c r="N30" s="49"/>
    </row>
    <row r="31" spans="2:14">
      <c r="B31" s="315"/>
      <c r="C31" s="313"/>
      <c r="D31" s="314"/>
      <c r="E31" s="316">
        <v>0</v>
      </c>
      <c r="F31" s="301">
        <f t="shared" si="2"/>
        <v>0</v>
      </c>
      <c r="G31" s="49"/>
      <c r="H31" s="49"/>
      <c r="I31" s="49"/>
      <c r="J31" s="64" t="s">
        <v>194</v>
      </c>
      <c r="K31" s="65"/>
      <c r="L31" s="228">
        <v>0</v>
      </c>
      <c r="M31" s="49"/>
      <c r="N31" s="49"/>
    </row>
    <row r="32" spans="2:14">
      <c r="B32" s="317" t="s">
        <v>346</v>
      </c>
      <c r="C32" s="318"/>
      <c r="D32" s="319"/>
      <c r="E32" s="303"/>
      <c r="F32" s="302">
        <f>SUM(F29:F31)</f>
        <v>21000</v>
      </c>
      <c r="G32" s="49"/>
      <c r="H32" s="49"/>
      <c r="I32" s="49"/>
      <c r="J32" s="64" t="s">
        <v>190</v>
      </c>
      <c r="K32" s="65"/>
      <c r="L32" s="228">
        <v>0</v>
      </c>
      <c r="M32" s="49"/>
      <c r="N32" s="49"/>
    </row>
    <row r="33" spans="2:14" ht="15" hidden="1" customHeight="1">
      <c r="B33" s="70"/>
      <c r="C33" s="70"/>
      <c r="D33" s="70"/>
      <c r="E33" s="71" t="s">
        <v>196</v>
      </c>
      <c r="F33" s="84" t="s">
        <v>197</v>
      </c>
      <c r="G33" s="49"/>
      <c r="H33" s="49"/>
      <c r="I33" s="49"/>
      <c r="J33" s="64" t="s">
        <v>191</v>
      </c>
      <c r="K33" s="65"/>
      <c r="L33" s="46">
        <v>0</v>
      </c>
      <c r="M33" s="49"/>
      <c r="N33" s="49"/>
    </row>
    <row r="34" spans="2:14" ht="15" hidden="1" customHeight="1">
      <c r="B34" s="73" t="s">
        <v>48</v>
      </c>
      <c r="C34" s="70"/>
      <c r="D34" s="70"/>
      <c r="E34" s="47">
        <v>0</v>
      </c>
      <c r="F34" s="88">
        <v>0</v>
      </c>
      <c r="G34" s="49"/>
      <c r="H34" s="49"/>
      <c r="I34" s="49"/>
      <c r="J34" s="64" t="s">
        <v>192</v>
      </c>
      <c r="K34" s="65"/>
      <c r="L34" s="46">
        <v>0</v>
      </c>
      <c r="M34" s="49"/>
      <c r="N34" s="49"/>
    </row>
    <row r="35" spans="2:14" ht="15" hidden="1" customHeight="1">
      <c r="B35" s="64" t="s">
        <v>48</v>
      </c>
      <c r="C35" s="70"/>
      <c r="D35" s="70"/>
      <c r="E35" s="47">
        <v>0</v>
      </c>
      <c r="F35" s="88">
        <v>0</v>
      </c>
      <c r="G35" s="49"/>
      <c r="H35" s="49"/>
      <c r="I35" s="49"/>
      <c r="J35" s="64" t="s">
        <v>193</v>
      </c>
      <c r="K35" s="65"/>
      <c r="L35" s="46">
        <v>0</v>
      </c>
      <c r="M35" s="49"/>
      <c r="N35" s="49"/>
    </row>
    <row r="36" spans="2:14" ht="15" hidden="1" customHeight="1">
      <c r="B36" s="64" t="s">
        <v>48</v>
      </c>
      <c r="C36" s="70"/>
      <c r="D36" s="70"/>
      <c r="E36" s="47">
        <v>0</v>
      </c>
      <c r="F36" s="88">
        <v>0</v>
      </c>
      <c r="G36" s="49"/>
      <c r="H36" s="49"/>
      <c r="I36" s="49"/>
      <c r="J36" s="72" t="s">
        <v>50</v>
      </c>
      <c r="K36" s="65"/>
      <c r="L36" s="66">
        <v>0.03</v>
      </c>
      <c r="M36" s="49"/>
      <c r="N36" s="49"/>
    </row>
    <row r="37" spans="2:14" ht="15" hidden="1" customHeight="1">
      <c r="B37" s="73" t="s">
        <v>195</v>
      </c>
      <c r="C37" s="70"/>
      <c r="D37" s="70"/>
      <c r="E37" s="78">
        <f>SUM(E34:E36)</f>
        <v>0</v>
      </c>
      <c r="F37" s="49"/>
      <c r="G37" s="49"/>
      <c r="H37" s="49"/>
      <c r="I37" s="49"/>
      <c r="J37" s="72" t="s">
        <v>52</v>
      </c>
      <c r="K37" s="65"/>
      <c r="L37" s="74">
        <f>('Sources of Funds'!E4*L31)+(1-'Sources of Funds'!E4)*'Rents and Expenses'!L8</f>
        <v>0</v>
      </c>
      <c r="M37" s="49"/>
      <c r="N37" s="49"/>
    </row>
    <row r="38" spans="2:14"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</row>
    <row r="39" spans="2:14">
      <c r="B39" s="92" t="s">
        <v>356</v>
      </c>
      <c r="C39" s="49"/>
      <c r="D39" s="49"/>
      <c r="E39" s="49"/>
      <c r="F39" s="60" t="s">
        <v>143</v>
      </c>
      <c r="G39" s="49"/>
      <c r="H39" s="49"/>
      <c r="I39" s="49"/>
      <c r="J39" s="49"/>
      <c r="K39" s="49"/>
      <c r="L39" s="49"/>
      <c r="M39" s="49"/>
      <c r="N39" s="49"/>
    </row>
    <row r="40" spans="2:14">
      <c r="B40" s="73" t="s">
        <v>49</v>
      </c>
      <c r="C40" s="320"/>
      <c r="D40" s="321"/>
      <c r="E40" s="303"/>
      <c r="F40" s="301">
        <f>F18</f>
        <v>720000</v>
      </c>
      <c r="G40" s="49"/>
      <c r="H40" s="49"/>
      <c r="I40" s="49"/>
      <c r="J40" s="49"/>
      <c r="K40" s="49"/>
      <c r="L40" s="49"/>
      <c r="M40" s="49"/>
      <c r="N40" s="49"/>
    </row>
    <row r="41" spans="2:14">
      <c r="B41" s="64" t="s">
        <v>355</v>
      </c>
      <c r="C41" s="70"/>
      <c r="D41" s="77"/>
      <c r="E41" s="303"/>
      <c r="F41" s="301">
        <f>F25</f>
        <v>3000</v>
      </c>
      <c r="G41" s="49"/>
      <c r="H41" s="49"/>
      <c r="I41" s="49"/>
      <c r="J41" s="49"/>
      <c r="K41" s="49"/>
      <c r="L41" s="49"/>
      <c r="M41" s="49"/>
      <c r="N41" s="49"/>
    </row>
    <row r="42" spans="2:14" hidden="1">
      <c r="B42" s="64" t="s">
        <v>48</v>
      </c>
      <c r="C42" s="70"/>
      <c r="D42" s="76"/>
      <c r="E42" s="322"/>
      <c r="F42" s="301">
        <f t="shared" ref="F42" si="3">E42*12</f>
        <v>0</v>
      </c>
      <c r="G42" s="49"/>
      <c r="H42" s="49"/>
      <c r="I42" s="49"/>
      <c r="J42" s="49"/>
      <c r="K42" s="49"/>
      <c r="L42" s="49"/>
      <c r="M42" s="49"/>
      <c r="N42" s="49"/>
    </row>
    <row r="43" spans="2:14">
      <c r="B43" s="64" t="s">
        <v>51</v>
      </c>
      <c r="C43" s="70"/>
      <c r="D43" s="76"/>
      <c r="E43" s="323"/>
      <c r="F43" s="301">
        <f>F32</f>
        <v>21000</v>
      </c>
      <c r="G43" s="49"/>
      <c r="H43" s="49"/>
      <c r="I43" s="49"/>
      <c r="J43" s="49"/>
      <c r="K43" s="49"/>
      <c r="L43" s="49"/>
      <c r="M43" s="49"/>
      <c r="N43" s="49"/>
    </row>
    <row r="44" spans="2:14">
      <c r="B44" s="75" t="s">
        <v>354</v>
      </c>
      <c r="C44" s="70"/>
      <c r="D44" s="76"/>
      <c r="E44" s="323"/>
      <c r="F44" s="302">
        <f>SUM(F40:F43)</f>
        <v>744000</v>
      </c>
      <c r="G44" s="49"/>
      <c r="H44" s="49"/>
      <c r="I44" s="49"/>
      <c r="J44" s="49"/>
      <c r="K44" s="49"/>
      <c r="L44" s="49"/>
      <c r="M44" s="49"/>
      <c r="N44" s="49"/>
    </row>
    <row r="45" spans="2:14"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</row>
    <row r="46" spans="2:14">
      <c r="B46" s="56"/>
      <c r="C46" s="243"/>
      <c r="D46" s="68"/>
      <c r="E46" s="79"/>
      <c r="F46" s="80"/>
      <c r="G46" s="49"/>
      <c r="H46" s="49"/>
      <c r="I46" s="49"/>
      <c r="J46" s="49"/>
      <c r="K46" s="49"/>
      <c r="L46" s="49"/>
      <c r="M46" s="49"/>
      <c r="N46" s="49"/>
    </row>
    <row r="47" spans="2:14">
      <c r="B47" s="81" t="s">
        <v>198</v>
      </c>
      <c r="C47" s="244"/>
      <c r="D47" s="65"/>
      <c r="E47" s="100" t="s">
        <v>144</v>
      </c>
      <c r="F47" s="101" t="s">
        <v>145</v>
      </c>
      <c r="G47" s="49"/>
      <c r="H47" s="49"/>
      <c r="I47" s="49"/>
      <c r="J47" s="49"/>
      <c r="K47" s="49"/>
      <c r="L47" s="49"/>
      <c r="M47" s="49"/>
      <c r="N47" s="49"/>
    </row>
    <row r="48" spans="2:14">
      <c r="B48" s="64" t="s">
        <v>199</v>
      </c>
      <c r="C48" s="70"/>
      <c r="D48" s="65"/>
      <c r="E48" s="329">
        <v>40000</v>
      </c>
      <c r="F48" s="330">
        <f>E48/$D$18</f>
        <v>800</v>
      </c>
      <c r="G48" s="49"/>
      <c r="H48" s="49"/>
      <c r="I48" s="49"/>
      <c r="J48" s="49"/>
      <c r="K48" s="49"/>
      <c r="L48" s="49"/>
      <c r="M48" s="49"/>
      <c r="N48" s="49"/>
    </row>
    <row r="49" spans="2:14">
      <c r="B49" s="64" t="s">
        <v>326</v>
      </c>
      <c r="C49" s="70"/>
      <c r="D49" s="65"/>
      <c r="E49" s="329">
        <v>2500</v>
      </c>
      <c r="F49" s="330">
        <f t="shared" ref="F49:F60" si="4">E49/$D$18</f>
        <v>50</v>
      </c>
      <c r="G49" s="49"/>
      <c r="H49" s="49"/>
      <c r="I49" s="49"/>
      <c r="J49" s="49"/>
      <c r="K49" s="49"/>
      <c r="L49" s="49"/>
      <c r="M49" s="49"/>
      <c r="N49" s="49"/>
    </row>
    <row r="50" spans="2:14">
      <c r="B50" s="64" t="s">
        <v>53</v>
      </c>
      <c r="C50" s="70"/>
      <c r="D50" s="65"/>
      <c r="E50" s="329">
        <v>3500</v>
      </c>
      <c r="F50" s="330">
        <f t="shared" si="4"/>
        <v>70</v>
      </c>
      <c r="G50" s="49"/>
      <c r="H50" s="49"/>
      <c r="I50" s="49"/>
      <c r="J50" s="49"/>
      <c r="K50" s="49"/>
      <c r="L50" s="49"/>
      <c r="M50" s="49"/>
      <c r="N50" s="49"/>
    </row>
    <row r="51" spans="2:14">
      <c r="B51" s="64" t="s">
        <v>54</v>
      </c>
      <c r="C51" s="70"/>
      <c r="D51" s="65"/>
      <c r="E51" s="329">
        <v>3500</v>
      </c>
      <c r="F51" s="330">
        <f t="shared" si="4"/>
        <v>70</v>
      </c>
      <c r="G51" s="49"/>
      <c r="H51" s="49"/>
      <c r="I51" s="49"/>
      <c r="J51" s="49"/>
      <c r="K51" s="49"/>
      <c r="L51" s="49"/>
      <c r="M51" s="49"/>
      <c r="N51" s="49"/>
    </row>
    <row r="52" spans="2:14">
      <c r="B52" s="64" t="s">
        <v>55</v>
      </c>
      <c r="C52" s="70"/>
      <c r="D52" s="65"/>
      <c r="E52" s="329">
        <v>27500</v>
      </c>
      <c r="F52" s="330">
        <f t="shared" si="4"/>
        <v>550</v>
      </c>
      <c r="G52" s="49"/>
      <c r="H52" s="49"/>
      <c r="I52" s="49"/>
      <c r="J52" s="49"/>
      <c r="K52" s="49"/>
      <c r="L52" s="49"/>
      <c r="M52" s="49"/>
      <c r="N52" s="49"/>
    </row>
    <row r="53" spans="2:14">
      <c r="B53" s="64" t="s">
        <v>56</v>
      </c>
      <c r="C53" s="70"/>
      <c r="D53" s="65"/>
      <c r="E53" s="329">
        <v>12500</v>
      </c>
      <c r="F53" s="330">
        <f t="shared" si="4"/>
        <v>250</v>
      </c>
      <c r="G53" s="49"/>
      <c r="H53" s="49"/>
      <c r="I53" s="49"/>
      <c r="J53" s="49"/>
      <c r="K53" s="49"/>
      <c r="L53" s="49"/>
      <c r="M53" s="49"/>
      <c r="N53" s="49"/>
    </row>
    <row r="54" spans="2:14">
      <c r="B54" s="64" t="s">
        <v>140</v>
      </c>
      <c r="C54" s="70"/>
      <c r="D54" s="65"/>
      <c r="E54" s="329">
        <v>45000</v>
      </c>
      <c r="F54" s="330">
        <f t="shared" si="4"/>
        <v>900</v>
      </c>
      <c r="G54" s="49"/>
      <c r="H54" s="49"/>
      <c r="I54" s="49"/>
      <c r="J54" s="49"/>
      <c r="K54" s="49"/>
      <c r="L54" s="49"/>
      <c r="M54" s="49"/>
      <c r="N54" s="49"/>
    </row>
    <row r="55" spans="2:14">
      <c r="B55" s="64" t="s">
        <v>57</v>
      </c>
      <c r="C55" s="70"/>
      <c r="D55" s="65"/>
      <c r="E55" s="329">
        <v>17500</v>
      </c>
      <c r="F55" s="330">
        <f t="shared" si="4"/>
        <v>350</v>
      </c>
      <c r="G55" s="49"/>
      <c r="H55" s="49"/>
      <c r="I55" s="49"/>
      <c r="J55" s="49"/>
      <c r="K55" s="49"/>
      <c r="L55" s="49"/>
      <c r="M55" s="49"/>
      <c r="N55" s="49"/>
    </row>
    <row r="56" spans="2:14">
      <c r="B56" s="64" t="s">
        <v>321</v>
      </c>
      <c r="C56" s="70"/>
      <c r="D56" s="65"/>
      <c r="E56" s="329">
        <v>45000</v>
      </c>
      <c r="F56" s="330">
        <f t="shared" si="4"/>
        <v>900</v>
      </c>
      <c r="G56" s="246"/>
      <c r="H56" s="49"/>
      <c r="I56" s="49"/>
      <c r="J56" s="49"/>
      <c r="K56" s="49"/>
      <c r="L56" s="49"/>
      <c r="M56" s="49"/>
      <c r="N56" s="49"/>
    </row>
    <row r="57" spans="2:14">
      <c r="B57" s="64" t="s">
        <v>200</v>
      </c>
      <c r="C57" s="70"/>
      <c r="D57" s="65"/>
      <c r="E57" s="329">
        <v>75000</v>
      </c>
      <c r="F57" s="330">
        <f t="shared" si="4"/>
        <v>1500</v>
      </c>
      <c r="G57" s="246" t="s">
        <v>327</v>
      </c>
      <c r="H57" s="49"/>
      <c r="I57" s="49"/>
      <c r="J57" s="49"/>
      <c r="K57" s="49"/>
      <c r="L57" s="49"/>
      <c r="M57" s="49"/>
      <c r="N57" s="49"/>
    </row>
    <row r="58" spans="2:14">
      <c r="B58" s="64" t="s">
        <v>58</v>
      </c>
      <c r="C58" s="70"/>
      <c r="D58" s="65"/>
      <c r="E58" s="329">
        <v>45000</v>
      </c>
      <c r="F58" s="330">
        <f t="shared" si="4"/>
        <v>900</v>
      </c>
      <c r="G58" s="49"/>
      <c r="H58" s="49"/>
      <c r="I58" s="49"/>
      <c r="J58" s="49"/>
      <c r="K58" s="49"/>
      <c r="L58" s="49"/>
      <c r="M58" s="49"/>
      <c r="N58" s="49"/>
    </row>
    <row r="59" spans="2:14">
      <c r="B59" s="64" t="s">
        <v>11</v>
      </c>
      <c r="C59" s="70"/>
      <c r="D59" s="65"/>
      <c r="E59" s="329">
        <v>500</v>
      </c>
      <c r="F59" s="330">
        <f t="shared" si="4"/>
        <v>10</v>
      </c>
      <c r="G59" s="49"/>
      <c r="H59" s="49"/>
      <c r="I59" s="49"/>
      <c r="J59" s="49"/>
      <c r="K59" s="49"/>
      <c r="L59" s="49"/>
      <c r="M59" s="49"/>
      <c r="N59" s="49"/>
    </row>
    <row r="60" spans="2:14">
      <c r="B60" s="64" t="s">
        <v>11</v>
      </c>
      <c r="C60" s="70"/>
      <c r="D60" s="65"/>
      <c r="E60" s="329">
        <v>0</v>
      </c>
      <c r="F60" s="330">
        <f t="shared" si="4"/>
        <v>0</v>
      </c>
      <c r="G60" s="49"/>
      <c r="H60" s="49"/>
      <c r="I60" s="49"/>
      <c r="J60" s="49"/>
      <c r="K60" s="49"/>
      <c r="L60" s="49"/>
      <c r="M60" s="49"/>
      <c r="N60" s="49"/>
    </row>
    <row r="61" spans="2:14">
      <c r="B61" s="64" t="s">
        <v>172</v>
      </c>
      <c r="C61" s="70"/>
      <c r="D61" s="65"/>
      <c r="E61" s="329">
        <f>D18*250</f>
        <v>12500</v>
      </c>
      <c r="F61" s="330">
        <f>D18/E61</f>
        <v>4.0000000000000001E-3</v>
      </c>
      <c r="G61" s="246" t="s">
        <v>357</v>
      </c>
      <c r="H61" s="49"/>
      <c r="I61" s="49"/>
      <c r="J61" s="49"/>
      <c r="K61" s="49"/>
      <c r="L61" s="49"/>
      <c r="M61" s="49"/>
      <c r="N61" s="49"/>
    </row>
    <row r="62" spans="2:14" ht="15.75">
      <c r="B62" s="81" t="s">
        <v>365</v>
      </c>
      <c r="C62" s="244"/>
      <c r="D62" s="331"/>
      <c r="E62" s="332">
        <f>SUM(E48:E61)</f>
        <v>330000</v>
      </c>
      <c r="F62" s="333">
        <f>E62/D18</f>
        <v>6600</v>
      </c>
      <c r="G62" s="246" t="s">
        <v>368</v>
      </c>
      <c r="H62" s="82"/>
      <c r="I62" s="49"/>
      <c r="J62" s="49"/>
      <c r="K62" s="49"/>
      <c r="L62" s="49"/>
      <c r="M62" s="49"/>
      <c r="N62" s="49"/>
    </row>
    <row r="63" spans="2:14">
      <c r="B63" s="49"/>
      <c r="C63" s="49"/>
      <c r="D63" s="49"/>
      <c r="E63" s="49"/>
      <c r="F63" s="49"/>
      <c r="G63" s="49"/>
      <c r="H63" s="49"/>
      <c r="I63" s="49"/>
      <c r="J63" s="83"/>
      <c r="K63" s="83"/>
      <c r="L63" s="83"/>
      <c r="M63" s="49"/>
      <c r="N63" s="49"/>
    </row>
    <row r="64" spans="2:14" ht="20.25" hidden="1">
      <c r="B64" s="104" t="s">
        <v>226</v>
      </c>
      <c r="C64" s="104"/>
      <c r="H64" s="22"/>
      <c r="J64" s="4"/>
      <c r="K64" s="4"/>
      <c r="L64" s="4"/>
    </row>
    <row r="65" spans="2:43" ht="15.75" hidden="1">
      <c r="B65" s="109" t="s">
        <v>73</v>
      </c>
      <c r="C65" s="109"/>
      <c r="E65" s="4"/>
      <c r="F65" s="4"/>
      <c r="G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</row>
    <row r="66" spans="2:43" hidden="1"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</row>
    <row r="67" spans="2:43" hidden="1">
      <c r="B67" s="33" t="s">
        <v>236</v>
      </c>
      <c r="C67" s="33"/>
      <c r="D67" s="102" t="s">
        <v>74</v>
      </c>
      <c r="E67" s="8">
        <v>1</v>
      </c>
      <c r="F67" s="8">
        <f t="shared" ref="F67:N67" si="5">+E67+1</f>
        <v>2</v>
      </c>
      <c r="G67" s="8">
        <f t="shared" si="5"/>
        <v>3</v>
      </c>
      <c r="H67" s="8">
        <f>+G67+1</f>
        <v>4</v>
      </c>
      <c r="I67" s="8">
        <f>+H67+1</f>
        <v>5</v>
      </c>
      <c r="J67" s="8">
        <f>+I67+1</f>
        <v>6</v>
      </c>
      <c r="K67" s="8">
        <f t="shared" si="5"/>
        <v>7</v>
      </c>
      <c r="L67" s="8">
        <f t="shared" si="5"/>
        <v>8</v>
      </c>
      <c r="M67" s="8">
        <f>+L67+1</f>
        <v>9</v>
      </c>
      <c r="N67" s="8">
        <f t="shared" si="5"/>
        <v>10</v>
      </c>
      <c r="O67" s="8" t="e">
        <f>+#REF!+1</f>
        <v>#REF!</v>
      </c>
      <c r="P67" s="8" t="e">
        <f t="shared" ref="P67:W67" si="6">+O67+1</f>
        <v>#REF!</v>
      </c>
      <c r="Q67" s="8" t="e">
        <f t="shared" si="6"/>
        <v>#REF!</v>
      </c>
      <c r="R67" s="8" t="e">
        <f t="shared" si="6"/>
        <v>#REF!</v>
      </c>
      <c r="S67" s="8" t="e">
        <f t="shared" si="6"/>
        <v>#REF!</v>
      </c>
      <c r="T67" s="8" t="e">
        <f t="shared" si="6"/>
        <v>#REF!</v>
      </c>
      <c r="U67" s="8" t="e">
        <f t="shared" si="6"/>
        <v>#REF!</v>
      </c>
      <c r="V67" s="8" t="e">
        <f t="shared" si="6"/>
        <v>#REF!</v>
      </c>
      <c r="W67" s="8" t="e">
        <f t="shared" si="6"/>
        <v>#REF!</v>
      </c>
      <c r="X67" s="8" t="e">
        <f t="shared" ref="X67:AM67" si="7">+W67+1</f>
        <v>#REF!</v>
      </c>
      <c r="Y67" s="8" t="e">
        <f t="shared" si="7"/>
        <v>#REF!</v>
      </c>
      <c r="Z67" s="8" t="e">
        <f t="shared" si="7"/>
        <v>#REF!</v>
      </c>
      <c r="AA67" s="8" t="e">
        <f t="shared" si="7"/>
        <v>#REF!</v>
      </c>
      <c r="AB67" s="8" t="e">
        <f t="shared" si="7"/>
        <v>#REF!</v>
      </c>
      <c r="AC67" s="8" t="e">
        <f t="shared" si="7"/>
        <v>#REF!</v>
      </c>
      <c r="AD67" s="8" t="e">
        <f t="shared" si="7"/>
        <v>#REF!</v>
      </c>
      <c r="AE67" s="8" t="e">
        <f t="shared" si="7"/>
        <v>#REF!</v>
      </c>
      <c r="AF67" s="8" t="e">
        <f t="shared" si="7"/>
        <v>#REF!</v>
      </c>
      <c r="AG67" s="8" t="e">
        <f t="shared" si="7"/>
        <v>#REF!</v>
      </c>
      <c r="AH67" s="8" t="e">
        <f t="shared" si="7"/>
        <v>#REF!</v>
      </c>
      <c r="AI67" s="8" t="e">
        <f t="shared" si="7"/>
        <v>#REF!</v>
      </c>
      <c r="AJ67" s="8" t="e">
        <f t="shared" si="7"/>
        <v>#REF!</v>
      </c>
      <c r="AK67" s="8" t="e">
        <f t="shared" si="7"/>
        <v>#REF!</v>
      </c>
      <c r="AL67" s="8" t="e">
        <f t="shared" si="7"/>
        <v>#REF!</v>
      </c>
      <c r="AM67" s="8" t="e">
        <f t="shared" si="7"/>
        <v>#REF!</v>
      </c>
      <c r="AN67" s="8" t="e">
        <f>+AM67+1</f>
        <v>#REF!</v>
      </c>
      <c r="AO67" s="8" t="e">
        <f>+AN67+1</f>
        <v>#REF!</v>
      </c>
      <c r="AP67" s="8" t="e">
        <f>+AO67+1</f>
        <v>#REF!</v>
      </c>
      <c r="AQ67" s="8" t="e">
        <f>+AP67+1</f>
        <v>#REF!</v>
      </c>
    </row>
    <row r="68" spans="2:43" hidden="1">
      <c r="B68" s="17" t="s">
        <v>66</v>
      </c>
      <c r="C68" s="17"/>
      <c r="D68" s="17" t="s">
        <v>66</v>
      </c>
      <c r="E68" s="17" t="s">
        <v>66</v>
      </c>
      <c r="F68" s="17" t="s">
        <v>66</v>
      </c>
      <c r="G68" s="17" t="s">
        <v>66</v>
      </c>
      <c r="H68" s="17" t="s">
        <v>66</v>
      </c>
      <c r="I68" s="17" t="s">
        <v>66</v>
      </c>
      <c r="J68" s="17" t="s">
        <v>66</v>
      </c>
      <c r="K68" s="17" t="s">
        <v>66</v>
      </c>
      <c r="L68" s="17" t="s">
        <v>66</v>
      </c>
      <c r="M68" s="17" t="s">
        <v>66</v>
      </c>
      <c r="N68" s="17" t="s">
        <v>66</v>
      </c>
      <c r="O68" s="17" t="s">
        <v>66</v>
      </c>
      <c r="P68" s="17" t="s">
        <v>66</v>
      </c>
      <c r="Q68" s="17" t="s">
        <v>66</v>
      </c>
      <c r="R68" s="17" t="s">
        <v>66</v>
      </c>
      <c r="S68" s="17" t="s">
        <v>66</v>
      </c>
      <c r="T68" s="17" t="s">
        <v>66</v>
      </c>
      <c r="U68" s="17" t="s">
        <v>66</v>
      </c>
      <c r="V68" s="17" t="s">
        <v>66</v>
      </c>
      <c r="W68" s="17" t="s">
        <v>66</v>
      </c>
      <c r="X68" s="17" t="s">
        <v>66</v>
      </c>
      <c r="Y68" s="17" t="s">
        <v>66</v>
      </c>
      <c r="Z68" s="17" t="s">
        <v>66</v>
      </c>
      <c r="AA68" s="17" t="s">
        <v>66</v>
      </c>
      <c r="AB68" s="17" t="s">
        <v>66</v>
      </c>
      <c r="AC68" s="17" t="s">
        <v>66</v>
      </c>
      <c r="AD68" s="17" t="s">
        <v>66</v>
      </c>
      <c r="AE68" s="17" t="s">
        <v>66</v>
      </c>
      <c r="AF68" s="17" t="s">
        <v>66</v>
      </c>
      <c r="AG68" s="17" t="s">
        <v>66</v>
      </c>
      <c r="AH68" s="17" t="s">
        <v>66</v>
      </c>
      <c r="AI68" s="17" t="s">
        <v>66</v>
      </c>
      <c r="AJ68" s="17" t="s">
        <v>66</v>
      </c>
      <c r="AK68" s="17" t="s">
        <v>66</v>
      </c>
      <c r="AL68" s="17" t="s">
        <v>66</v>
      </c>
      <c r="AM68" s="17" t="s">
        <v>66</v>
      </c>
      <c r="AN68" s="17" t="s">
        <v>66</v>
      </c>
      <c r="AO68" s="17" t="s">
        <v>66</v>
      </c>
      <c r="AP68" s="17" t="s">
        <v>66</v>
      </c>
      <c r="AQ68" s="17" t="s">
        <v>66</v>
      </c>
    </row>
    <row r="69" spans="2:43" hidden="1">
      <c r="B69" s="16"/>
      <c r="C69" s="16"/>
      <c r="D69" s="16"/>
      <c r="E69" s="16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</row>
    <row r="70" spans="2:43" hidden="1">
      <c r="B70" s="255" t="s">
        <v>201</v>
      </c>
      <c r="C70" s="255"/>
      <c r="D70" s="255"/>
      <c r="E70" s="16">
        <f>'Rents and Expenses'!F18</f>
        <v>720000</v>
      </c>
      <c r="F70" s="16">
        <f>E70*(1+'Rents and Expenses'!$L$7)</f>
        <v>720000</v>
      </c>
      <c r="G70" s="16">
        <f>F70*(1+'Rents and Expenses'!$L$7)</f>
        <v>720000</v>
      </c>
      <c r="H70" s="16">
        <f>G70*(1+'Rents and Expenses'!$L$7)</f>
        <v>720000</v>
      </c>
      <c r="I70" s="16">
        <f>H70*(1+'Rents and Expenses'!$L$7)</f>
        <v>720000</v>
      </c>
      <c r="J70" s="16">
        <f>I70*(1+'Rents and Expenses'!$L$7)</f>
        <v>720000</v>
      </c>
      <c r="K70" s="16">
        <f>J70*(1+'Rents and Expenses'!$L$7)</f>
        <v>720000</v>
      </c>
      <c r="L70" s="16">
        <f>K70*(1+'Rents and Expenses'!$L$7)</f>
        <v>720000</v>
      </c>
      <c r="M70" s="16">
        <f>L70*(1+'Rents and Expenses'!$L$7)</f>
        <v>720000</v>
      </c>
      <c r="N70" s="16">
        <f>M70*(1+'Rents and Expenses'!$L$7)</f>
        <v>720000</v>
      </c>
      <c r="O70" s="16" t="e">
        <f>#REF!*(1+'Rents and Expenses'!$L$7)</f>
        <v>#REF!</v>
      </c>
      <c r="P70" s="16" t="e">
        <f>O70*(1+'Rents and Expenses'!$L$7)</f>
        <v>#REF!</v>
      </c>
      <c r="Q70" s="16" t="e">
        <f>P70*(1+'Rents and Expenses'!$L$7)</f>
        <v>#REF!</v>
      </c>
      <c r="R70" s="16" t="e">
        <f>Q70*(1+'Rents and Expenses'!$L$7)</f>
        <v>#REF!</v>
      </c>
      <c r="S70" s="16" t="e">
        <f>R70*(1+'Rents and Expenses'!$L$7)</f>
        <v>#REF!</v>
      </c>
      <c r="T70" s="16" t="e">
        <f>S70*(1+'Rents and Expenses'!$L$7)</f>
        <v>#REF!</v>
      </c>
      <c r="U70" s="16" t="e">
        <f>T70*(1+'Rents and Expenses'!$L$7)</f>
        <v>#REF!</v>
      </c>
      <c r="V70" s="16" t="e">
        <f>U70*(1+'Rents and Expenses'!$L$7)</f>
        <v>#REF!</v>
      </c>
      <c r="W70" s="16" t="e">
        <f>V70*(1+'Rents and Expenses'!$L$7)</f>
        <v>#REF!</v>
      </c>
      <c r="X70" s="16" t="e">
        <f>W70*(1+'Rents and Expenses'!$L$7)</f>
        <v>#REF!</v>
      </c>
      <c r="Y70" s="16" t="e">
        <f>X70*(1+'Rents and Expenses'!$L$7)</f>
        <v>#REF!</v>
      </c>
      <c r="Z70" s="16" t="e">
        <f>Y70*(1+'Rents and Expenses'!$L$7)</f>
        <v>#REF!</v>
      </c>
      <c r="AA70" s="16" t="e">
        <f>Z70*(1+'Rents and Expenses'!$L$7)</f>
        <v>#REF!</v>
      </c>
      <c r="AB70" s="16" t="e">
        <f>AA70*(1+'Rents and Expenses'!$L$7)</f>
        <v>#REF!</v>
      </c>
      <c r="AC70" s="16" t="e">
        <f>AB70*(1+'Rents and Expenses'!$L$7)</f>
        <v>#REF!</v>
      </c>
      <c r="AD70" s="16" t="e">
        <f>AC70*(1+'Rents and Expenses'!$L$7)</f>
        <v>#REF!</v>
      </c>
      <c r="AE70" s="16" t="e">
        <f>AD70*(1+'Rents and Expenses'!$L$7)</f>
        <v>#REF!</v>
      </c>
      <c r="AF70" s="16" t="e">
        <f>AE70*(1+'Rents and Expenses'!$L$7)</f>
        <v>#REF!</v>
      </c>
      <c r="AG70" s="16" t="e">
        <f>AF70*(1+'Rents and Expenses'!$L$7)</f>
        <v>#REF!</v>
      </c>
      <c r="AH70" s="16" t="e">
        <f>AG70*(1+'Rents and Expenses'!$L$7)</f>
        <v>#REF!</v>
      </c>
      <c r="AI70" s="16" t="e">
        <f>AH70*(1+'Rents and Expenses'!$L$7)</f>
        <v>#REF!</v>
      </c>
      <c r="AJ70" s="16" t="e">
        <f>AI70*(1+'Rents and Expenses'!$L$7)</f>
        <v>#REF!</v>
      </c>
      <c r="AK70" s="16" t="e">
        <f>AJ70*(1+'Rents and Expenses'!$L$7)</f>
        <v>#REF!</v>
      </c>
      <c r="AL70" s="16" t="e">
        <f>AK70*(1+'Rents and Expenses'!$L$7)</f>
        <v>#REF!</v>
      </c>
      <c r="AM70" s="16" t="e">
        <f>AL70*(1+'Rents and Expenses'!$L$7)</f>
        <v>#REF!</v>
      </c>
      <c r="AN70" s="16" t="e">
        <f>AM70*(1+'Rents and Expenses'!$L$7)</f>
        <v>#REF!</v>
      </c>
      <c r="AO70" s="16" t="e">
        <f>AN70*(1+'Rents and Expenses'!$L$7)</f>
        <v>#REF!</v>
      </c>
      <c r="AP70" s="16" t="e">
        <f>AO70*(1+'Rents and Expenses'!$L$7)</f>
        <v>#REF!</v>
      </c>
      <c r="AQ70" s="16" t="e">
        <f>AP70*(1+'Rents and Expenses'!$L$7)</f>
        <v>#REF!</v>
      </c>
    </row>
    <row r="71" spans="2:43" hidden="1">
      <c r="B71" s="256" t="s">
        <v>76</v>
      </c>
      <c r="C71" s="256"/>
      <c r="D71" s="256"/>
      <c r="E71" s="16">
        <f>'Rents and Expenses'!E43</f>
        <v>0</v>
      </c>
      <c r="F71" s="16">
        <f>E71*(1+'Rents and Expenses'!$L$36)</f>
        <v>0</v>
      </c>
      <c r="G71" s="16">
        <f>F71*(1+'Rents and Expenses'!$L$36)</f>
        <v>0</v>
      </c>
      <c r="H71" s="16">
        <f>G71*(1+'Rents and Expenses'!$L$36)</f>
        <v>0</v>
      </c>
      <c r="I71" s="16">
        <f>H71*(1+'Rents and Expenses'!$L$36)</f>
        <v>0</v>
      </c>
      <c r="J71" s="16">
        <f>I71*(1+'Rents and Expenses'!$L$36)</f>
        <v>0</v>
      </c>
      <c r="K71" s="16">
        <f>J71*(1+'Rents and Expenses'!$L$36)</f>
        <v>0</v>
      </c>
      <c r="L71" s="16">
        <f>K71*(1+'Rents and Expenses'!$L$36)</f>
        <v>0</v>
      </c>
      <c r="M71" s="16">
        <f>L71*(1+'Rents and Expenses'!$L$36)</f>
        <v>0</v>
      </c>
      <c r="N71" s="16">
        <f>M71*(1+'Rents and Expenses'!$L$36)</f>
        <v>0</v>
      </c>
      <c r="O71" s="16" t="e">
        <f>#REF!*(1+'Rents and Expenses'!$L$36)</f>
        <v>#REF!</v>
      </c>
      <c r="P71" s="16" t="e">
        <f>O71*(1+'Rents and Expenses'!$L$36)</f>
        <v>#REF!</v>
      </c>
      <c r="Q71" s="16" t="e">
        <f>P71*(1+'Rents and Expenses'!$L$36)</f>
        <v>#REF!</v>
      </c>
      <c r="R71" s="16" t="e">
        <f>Q71*(1+'Rents and Expenses'!$L$36)</f>
        <v>#REF!</v>
      </c>
      <c r="S71" s="16" t="e">
        <f>R71*(1+'Rents and Expenses'!$L$36)</f>
        <v>#REF!</v>
      </c>
      <c r="T71" s="16" t="e">
        <f>S71*(1+'Rents and Expenses'!$L$36)</f>
        <v>#REF!</v>
      </c>
      <c r="U71" s="16" t="e">
        <f>T71*(1+'Rents and Expenses'!$L$36)</f>
        <v>#REF!</v>
      </c>
      <c r="V71" s="16" t="e">
        <f>U71*(1+'Rents and Expenses'!$L$36)</f>
        <v>#REF!</v>
      </c>
      <c r="W71" s="16" t="e">
        <f>V71*(1+'Rents and Expenses'!$L$36)</f>
        <v>#REF!</v>
      </c>
      <c r="X71" s="16" t="e">
        <f>W71*(1+'Rents and Expenses'!$L$36)</f>
        <v>#REF!</v>
      </c>
      <c r="Y71" s="16" t="e">
        <f>X71*(1+'Rents and Expenses'!$L$36)</f>
        <v>#REF!</v>
      </c>
      <c r="Z71" s="16" t="e">
        <f>Y71*(1+'Rents and Expenses'!$L$36)</f>
        <v>#REF!</v>
      </c>
      <c r="AA71" s="16" t="e">
        <f>Z71*(1+'Rents and Expenses'!$L$36)</f>
        <v>#REF!</v>
      </c>
      <c r="AB71" s="16" t="e">
        <f>AA71*(1+'Rents and Expenses'!$L$36)</f>
        <v>#REF!</v>
      </c>
      <c r="AC71" s="16" t="e">
        <f>AB71*(1+'Rents and Expenses'!$L$36)</f>
        <v>#REF!</v>
      </c>
      <c r="AD71" s="16" t="e">
        <f>AC71*(1+'Rents and Expenses'!$L$36)</f>
        <v>#REF!</v>
      </c>
      <c r="AE71" s="16" t="e">
        <f>AD71*(1+'Rents and Expenses'!$L$36)</f>
        <v>#REF!</v>
      </c>
      <c r="AF71" s="16" t="e">
        <f>AE71*(1+'Rents and Expenses'!$L$36)</f>
        <v>#REF!</v>
      </c>
      <c r="AG71" s="16" t="e">
        <f>AF71*(1+'Rents and Expenses'!$L$36)</f>
        <v>#REF!</v>
      </c>
      <c r="AH71" s="16" t="e">
        <f>AG71*(1+'Rents and Expenses'!$L$36)</f>
        <v>#REF!</v>
      </c>
      <c r="AI71" s="16" t="e">
        <f>AH71*(1+'Rents and Expenses'!$L$36)</f>
        <v>#REF!</v>
      </c>
      <c r="AJ71" s="16" t="e">
        <f>AI71*(1+'Rents and Expenses'!$L$36)</f>
        <v>#REF!</v>
      </c>
      <c r="AK71" s="16" t="e">
        <f>AJ71*(1+'Rents and Expenses'!$L$36)</f>
        <v>#REF!</v>
      </c>
      <c r="AL71" s="16" t="e">
        <f>AK71*(1+'Rents and Expenses'!$L$36)</f>
        <v>#REF!</v>
      </c>
      <c r="AM71" s="16" t="e">
        <f>AL71*(1+'Rents and Expenses'!$L$36)</f>
        <v>#REF!</v>
      </c>
      <c r="AN71" s="16" t="e">
        <f>AM71*(1+'Rents and Expenses'!$L$36)</f>
        <v>#REF!</v>
      </c>
      <c r="AO71" s="16" t="e">
        <f>AN71*(1+'Rents and Expenses'!$L$36)</f>
        <v>#REF!</v>
      </c>
      <c r="AP71" s="16" t="e">
        <f>AO71*(1+'Rents and Expenses'!$L$36)</f>
        <v>#REF!</v>
      </c>
      <c r="AQ71" s="16" t="e">
        <f>AP71*(1+'Rents and Expenses'!$L$36)</f>
        <v>#REF!</v>
      </c>
    </row>
    <row r="72" spans="2:43" hidden="1">
      <c r="B72" s="254" t="s">
        <v>181</v>
      </c>
      <c r="C72" s="254"/>
      <c r="D72" s="254"/>
      <c r="E72" s="28">
        <f>(E70+E71)*'Rents and Expenses'!L10</f>
        <v>0</v>
      </c>
      <c r="F72" s="28">
        <f>(F70+F71)*'Rents and Expenses'!L11</f>
        <v>0</v>
      </c>
      <c r="G72" s="28">
        <f>(G70+G71)*'Rents and Expenses'!$L$12</f>
        <v>0</v>
      </c>
      <c r="H72" s="28">
        <f>(H70+H71)*'Rents and Expenses'!$L$12</f>
        <v>0</v>
      </c>
      <c r="I72" s="28">
        <f>(I70+I71)*'Rents and Expenses'!$L$12</f>
        <v>0</v>
      </c>
      <c r="J72" s="28">
        <f>(J70+J71)*'Rents and Expenses'!$L$12</f>
        <v>0</v>
      </c>
      <c r="K72" s="28">
        <f>(K70+K71)*'Rents and Expenses'!$L$12</f>
        <v>0</v>
      </c>
      <c r="L72" s="28">
        <f>(L70+L71)*'Rents and Expenses'!$L$12</f>
        <v>0</v>
      </c>
      <c r="M72" s="28">
        <f>(M70+M71)*'Rents and Expenses'!$L$12</f>
        <v>0</v>
      </c>
      <c r="N72" s="28">
        <f>(N70+N71)*'Rents and Expenses'!$L$12</f>
        <v>0</v>
      </c>
      <c r="O72" s="28" t="e">
        <f>(O70+O71)*'Rents and Expenses'!$L$12</f>
        <v>#REF!</v>
      </c>
      <c r="P72" s="28" t="e">
        <f>(P70+P71)*'Rents and Expenses'!$L$12</f>
        <v>#REF!</v>
      </c>
      <c r="Q72" s="28" t="e">
        <f>(Q70+Q71)*'Rents and Expenses'!$L$12</f>
        <v>#REF!</v>
      </c>
      <c r="R72" s="28" t="e">
        <f>(R70+R71)*'Rents and Expenses'!$L$12</f>
        <v>#REF!</v>
      </c>
      <c r="S72" s="28" t="e">
        <f>(S70+S71)*'Rents and Expenses'!$L$12</f>
        <v>#REF!</v>
      </c>
      <c r="T72" s="28" t="e">
        <f>(T70+T71)*'Rents and Expenses'!$L$12</f>
        <v>#REF!</v>
      </c>
      <c r="U72" s="28" t="e">
        <f>(U70+U71)*'Rents and Expenses'!$L$12</f>
        <v>#REF!</v>
      </c>
      <c r="V72" s="28" t="e">
        <f>(V70+V71)*'Rents and Expenses'!$L$12</f>
        <v>#REF!</v>
      </c>
      <c r="W72" s="28" t="e">
        <f>(W70+W71)*'Rents and Expenses'!$L$12</f>
        <v>#REF!</v>
      </c>
      <c r="X72" s="28" t="e">
        <f>(X70+X71)*'Rents and Expenses'!$L$12</f>
        <v>#REF!</v>
      </c>
      <c r="Y72" s="28" t="e">
        <f>(Y70+Y71)*'Rents and Expenses'!$L$12</f>
        <v>#REF!</v>
      </c>
      <c r="Z72" s="28" t="e">
        <f>(Z70+Z71)*'Rents and Expenses'!$L$12</f>
        <v>#REF!</v>
      </c>
      <c r="AA72" s="28" t="e">
        <f>(AA70+AA71)*'Rents and Expenses'!$L$12</f>
        <v>#REF!</v>
      </c>
      <c r="AB72" s="28" t="e">
        <f>(AB70+AB71)*'Rents and Expenses'!$L$12</f>
        <v>#REF!</v>
      </c>
      <c r="AC72" s="28" t="e">
        <f>(AC70+AC71)*'Rents and Expenses'!$L$12</f>
        <v>#REF!</v>
      </c>
      <c r="AD72" s="28" t="e">
        <f>(AD70+AD71)*'Rents and Expenses'!$L$12</f>
        <v>#REF!</v>
      </c>
      <c r="AE72" s="28" t="e">
        <f>(AE70+AE71)*'Rents and Expenses'!$L$12</f>
        <v>#REF!</v>
      </c>
      <c r="AF72" s="28" t="e">
        <f>(AF70+AF71)*'Rents and Expenses'!$L$12</f>
        <v>#REF!</v>
      </c>
      <c r="AG72" s="28" t="e">
        <f>(AG70+AG71)*'Rents and Expenses'!$L$12</f>
        <v>#REF!</v>
      </c>
      <c r="AH72" s="28" t="e">
        <f>(AH70+AH71)*'Rents and Expenses'!$L$12</f>
        <v>#REF!</v>
      </c>
      <c r="AI72" s="28" t="e">
        <f>(AI70+AI71)*'Rents and Expenses'!$L$12</f>
        <v>#REF!</v>
      </c>
      <c r="AJ72" s="28" t="e">
        <f>(AJ70+AJ71)*'Rents and Expenses'!$L$12</f>
        <v>#REF!</v>
      </c>
      <c r="AK72" s="28" t="e">
        <f>(AK70+AK71)*'Rents and Expenses'!$L$12</f>
        <v>#REF!</v>
      </c>
      <c r="AL72" s="28" t="e">
        <f>(AL70+AL71)*'Rents and Expenses'!$L$12</f>
        <v>#REF!</v>
      </c>
      <c r="AM72" s="28" t="e">
        <f>(AM70+AM71)*'Rents and Expenses'!$L$12</f>
        <v>#REF!</v>
      </c>
      <c r="AN72" s="28" t="e">
        <f>(AN70+AN71)*'Rents and Expenses'!$L$12</f>
        <v>#REF!</v>
      </c>
      <c r="AO72" s="28" t="e">
        <f>(AO70+AO71)*'Rents and Expenses'!$L$12</f>
        <v>#REF!</v>
      </c>
      <c r="AP72" s="28" t="e">
        <f>(AP70+AP71)*'Rents and Expenses'!$L$12</f>
        <v>#REF!</v>
      </c>
      <c r="AQ72" s="28" t="e">
        <f>(AQ70+AQ71)*'Rents and Expenses'!$L$12</f>
        <v>#REF!</v>
      </c>
    </row>
    <row r="73" spans="2:43" hidden="1">
      <c r="B73" s="255" t="s">
        <v>202</v>
      </c>
      <c r="C73" s="255"/>
      <c r="D73" s="255"/>
      <c r="E73" s="16">
        <f>E70-E72</f>
        <v>720000</v>
      </c>
      <c r="F73" s="16">
        <f>F70-F72</f>
        <v>720000</v>
      </c>
      <c r="G73" s="16">
        <f>G70-G72</f>
        <v>720000</v>
      </c>
      <c r="H73" s="16">
        <f t="shared" ref="H73:U73" si="8">H70-H72</f>
        <v>720000</v>
      </c>
      <c r="I73" s="16">
        <f t="shared" si="8"/>
        <v>720000</v>
      </c>
      <c r="J73" s="16">
        <f t="shared" si="8"/>
        <v>720000</v>
      </c>
      <c r="K73" s="16">
        <f t="shared" si="8"/>
        <v>720000</v>
      </c>
      <c r="L73" s="16">
        <f t="shared" si="8"/>
        <v>720000</v>
      </c>
      <c r="M73" s="16">
        <f t="shared" si="8"/>
        <v>720000</v>
      </c>
      <c r="N73" s="16">
        <f t="shared" si="8"/>
        <v>720000</v>
      </c>
      <c r="O73" s="16" t="e">
        <f t="shared" si="8"/>
        <v>#REF!</v>
      </c>
      <c r="P73" s="16" t="e">
        <f t="shared" si="8"/>
        <v>#REF!</v>
      </c>
      <c r="Q73" s="16" t="e">
        <f t="shared" si="8"/>
        <v>#REF!</v>
      </c>
      <c r="R73" s="16" t="e">
        <f t="shared" si="8"/>
        <v>#REF!</v>
      </c>
      <c r="S73" s="16" t="e">
        <f t="shared" si="8"/>
        <v>#REF!</v>
      </c>
      <c r="T73" s="16" t="e">
        <f t="shared" si="8"/>
        <v>#REF!</v>
      </c>
      <c r="U73" s="16" t="e">
        <f t="shared" si="8"/>
        <v>#REF!</v>
      </c>
      <c r="V73" s="16" t="e">
        <f t="shared" ref="V73:AK73" si="9">V70-V72</f>
        <v>#REF!</v>
      </c>
      <c r="W73" s="16" t="e">
        <f t="shared" si="9"/>
        <v>#REF!</v>
      </c>
      <c r="X73" s="16" t="e">
        <f t="shared" si="9"/>
        <v>#REF!</v>
      </c>
      <c r="Y73" s="16" t="e">
        <f t="shared" si="9"/>
        <v>#REF!</v>
      </c>
      <c r="Z73" s="16" t="e">
        <f t="shared" si="9"/>
        <v>#REF!</v>
      </c>
      <c r="AA73" s="16" t="e">
        <f t="shared" si="9"/>
        <v>#REF!</v>
      </c>
      <c r="AB73" s="16" t="e">
        <f t="shared" si="9"/>
        <v>#REF!</v>
      </c>
      <c r="AC73" s="16" t="e">
        <f t="shared" si="9"/>
        <v>#REF!</v>
      </c>
      <c r="AD73" s="16" t="e">
        <f t="shared" si="9"/>
        <v>#REF!</v>
      </c>
      <c r="AE73" s="16" t="e">
        <f t="shared" si="9"/>
        <v>#REF!</v>
      </c>
      <c r="AF73" s="16" t="e">
        <f t="shared" si="9"/>
        <v>#REF!</v>
      </c>
      <c r="AG73" s="16" t="e">
        <f t="shared" si="9"/>
        <v>#REF!</v>
      </c>
      <c r="AH73" s="16" t="e">
        <f t="shared" si="9"/>
        <v>#REF!</v>
      </c>
      <c r="AI73" s="16" t="e">
        <f t="shared" si="9"/>
        <v>#REF!</v>
      </c>
      <c r="AJ73" s="16" t="e">
        <f t="shared" si="9"/>
        <v>#REF!</v>
      </c>
      <c r="AK73" s="16" t="e">
        <f t="shared" si="9"/>
        <v>#REF!</v>
      </c>
      <c r="AL73" s="16" t="e">
        <f t="shared" ref="AL73:AQ73" si="10">AL70-AL72</f>
        <v>#REF!</v>
      </c>
      <c r="AM73" s="16" t="e">
        <f t="shared" si="10"/>
        <v>#REF!</v>
      </c>
      <c r="AN73" s="16" t="e">
        <f t="shared" si="10"/>
        <v>#REF!</v>
      </c>
      <c r="AO73" s="16" t="e">
        <f t="shared" si="10"/>
        <v>#REF!</v>
      </c>
      <c r="AP73" s="16" t="e">
        <f t="shared" si="10"/>
        <v>#REF!</v>
      </c>
      <c r="AQ73" s="16" t="e">
        <f t="shared" si="10"/>
        <v>#REF!</v>
      </c>
    </row>
    <row r="74" spans="2:43" hidden="1">
      <c r="B74" s="93"/>
      <c r="C74" s="93"/>
      <c r="D74" s="93"/>
      <c r="E74" s="16"/>
      <c r="F74" s="16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</row>
    <row r="75" spans="2:43" hidden="1">
      <c r="B75" s="35" t="s">
        <v>203</v>
      </c>
      <c r="C75" s="35"/>
      <c r="D75" s="94"/>
      <c r="E75" s="16">
        <f>'Rents and Expenses'!G32</f>
        <v>0</v>
      </c>
      <c r="F75" s="16">
        <f>E75*(1+'Rents and Expenses'!$L$30)</f>
        <v>0</v>
      </c>
      <c r="G75" s="16">
        <f>F75*(1+'Rents and Expenses'!$L$30)</f>
        <v>0</v>
      </c>
      <c r="H75" s="16">
        <f>G75*(1+'Rents and Expenses'!$L$30)</f>
        <v>0</v>
      </c>
      <c r="I75" s="16">
        <f>H75*(1+'Rents and Expenses'!$L$30)</f>
        <v>0</v>
      </c>
      <c r="J75" s="16">
        <f>I75*(1+'Rents and Expenses'!$L$30)</f>
        <v>0</v>
      </c>
      <c r="K75" s="16">
        <f>J75*(1+'Rents and Expenses'!$L$30)</f>
        <v>0</v>
      </c>
      <c r="L75" s="16">
        <f>K75*(1+'Rents and Expenses'!$L$30)</f>
        <v>0</v>
      </c>
      <c r="M75" s="16">
        <f>L75*(1+'Rents and Expenses'!$L$30)</f>
        <v>0</v>
      </c>
      <c r="N75" s="16">
        <f>M75*(1+'Rents and Expenses'!$L$30)</f>
        <v>0</v>
      </c>
      <c r="O75" s="16" t="e">
        <f>#REF!*(1+'Rents and Expenses'!$L$30)</f>
        <v>#REF!</v>
      </c>
      <c r="P75" s="16" t="e">
        <f>O75*(1+'Rents and Expenses'!$L$30)</f>
        <v>#REF!</v>
      </c>
      <c r="Q75" s="16" t="e">
        <f>P75*(1+'Rents and Expenses'!$L$30)</f>
        <v>#REF!</v>
      </c>
      <c r="R75" s="16" t="e">
        <f>Q75*(1+'Rents and Expenses'!$L$30)</f>
        <v>#REF!</v>
      </c>
      <c r="S75" s="16" t="e">
        <f>R75*(1+'Rents and Expenses'!$L$30)</f>
        <v>#REF!</v>
      </c>
      <c r="T75" s="16" t="e">
        <f>S75*(1+'Rents and Expenses'!$L$30)</f>
        <v>#REF!</v>
      </c>
      <c r="U75" s="16" t="e">
        <f>T75*(1+'Rents and Expenses'!$L$30)</f>
        <v>#REF!</v>
      </c>
      <c r="V75" s="16" t="e">
        <f>U75*(1+'Rents and Expenses'!$L$30)</f>
        <v>#REF!</v>
      </c>
      <c r="W75" s="16" t="e">
        <f>V75*(1+'Rents and Expenses'!$L$30)</f>
        <v>#REF!</v>
      </c>
      <c r="X75" s="16" t="e">
        <f>W75*(1+'Rents and Expenses'!$L$30)</f>
        <v>#REF!</v>
      </c>
      <c r="Y75" s="16" t="e">
        <f>X75*(1+'Rents and Expenses'!$L$30)</f>
        <v>#REF!</v>
      </c>
      <c r="Z75" s="16" t="e">
        <f>Y75*(1+'Rents and Expenses'!$L$30)</f>
        <v>#REF!</v>
      </c>
      <c r="AA75" s="16" t="e">
        <f>Z75*(1+'Rents and Expenses'!$L$30)</f>
        <v>#REF!</v>
      </c>
      <c r="AB75" s="16" t="e">
        <f>AA75*(1+'Rents and Expenses'!$L$30)</f>
        <v>#REF!</v>
      </c>
      <c r="AC75" s="16" t="e">
        <f>AB75*(1+'Rents and Expenses'!$L$30)</f>
        <v>#REF!</v>
      </c>
      <c r="AD75" s="16" t="e">
        <f>AC75*(1+'Rents and Expenses'!$L$30)</f>
        <v>#REF!</v>
      </c>
      <c r="AE75" s="16" t="e">
        <f>AD75*(1+'Rents and Expenses'!$L$30)</f>
        <v>#REF!</v>
      </c>
      <c r="AF75" s="16" t="e">
        <f>AE75*(1+'Rents and Expenses'!$L$30)</f>
        <v>#REF!</v>
      </c>
      <c r="AG75" s="16" t="e">
        <f>AF75*(1+'Rents and Expenses'!$L$30)</f>
        <v>#REF!</v>
      </c>
      <c r="AH75" s="16" t="e">
        <f>AG75*(1+'Rents and Expenses'!$L$30)</f>
        <v>#REF!</v>
      </c>
      <c r="AI75" s="16" t="e">
        <f>AH75*(1+'Rents and Expenses'!$L$30)</f>
        <v>#REF!</v>
      </c>
      <c r="AJ75" s="16" t="e">
        <f>AI75*(1+'Rents and Expenses'!$L$30)</f>
        <v>#REF!</v>
      </c>
      <c r="AK75" s="16" t="e">
        <f>AJ75*(1+'Rents and Expenses'!$L$30)</f>
        <v>#REF!</v>
      </c>
      <c r="AL75" s="16" t="e">
        <f>AK75*(1+'Rents and Expenses'!$L$30)</f>
        <v>#REF!</v>
      </c>
      <c r="AM75" s="16" t="e">
        <f>AL75*(1+'Rents and Expenses'!$L$30)</f>
        <v>#REF!</v>
      </c>
      <c r="AN75" s="16" t="e">
        <f>AM75*(1+'Rents and Expenses'!$L$30)</f>
        <v>#REF!</v>
      </c>
      <c r="AO75" s="16" t="e">
        <f>AN75*(1+'Rents and Expenses'!$L$30)</f>
        <v>#REF!</v>
      </c>
      <c r="AP75" s="16" t="e">
        <f>AO75*(1+'Rents and Expenses'!$L$30)</f>
        <v>#REF!</v>
      </c>
      <c r="AQ75" s="16" t="e">
        <f>AP75*(1+'Rents and Expenses'!$L$30)</f>
        <v>#REF!</v>
      </c>
    </row>
    <row r="76" spans="2:43" hidden="1">
      <c r="B76" s="29" t="s">
        <v>75</v>
      </c>
      <c r="C76" s="29"/>
      <c r="D76" s="95"/>
      <c r="E76" s="30">
        <f>'Rents and Expenses'!E42</f>
        <v>0</v>
      </c>
      <c r="F76" s="30">
        <f>E76*(1+'Rents and Expenses'!$L$31)</f>
        <v>0</v>
      </c>
      <c r="G76" s="30">
        <f>F76*(1+'Rents and Expenses'!$L$31)</f>
        <v>0</v>
      </c>
      <c r="H76" s="30">
        <f>G76*(1+'Rents and Expenses'!$L$31)</f>
        <v>0</v>
      </c>
      <c r="I76" s="30">
        <f>H76*(1+'Rents and Expenses'!$L$31)</f>
        <v>0</v>
      </c>
      <c r="J76" s="30">
        <f>I76*(1+'Rents and Expenses'!$L$31)</f>
        <v>0</v>
      </c>
      <c r="K76" s="30">
        <f>J76*(1+'Rents and Expenses'!$L$31)</f>
        <v>0</v>
      </c>
      <c r="L76" s="30">
        <f>K76*(1+'Rents and Expenses'!$L$31)</f>
        <v>0</v>
      </c>
      <c r="M76" s="30">
        <f>L76*(1+'Rents and Expenses'!$L$31)</f>
        <v>0</v>
      </c>
      <c r="N76" s="30">
        <f>M76*(1+'Rents and Expenses'!$L$31)</f>
        <v>0</v>
      </c>
      <c r="O76" s="30" t="e">
        <f>#REF!*(1+'Rents and Expenses'!$L$31)</f>
        <v>#REF!</v>
      </c>
      <c r="P76" s="30" t="e">
        <f>O76*(1+'Rents and Expenses'!$L$31)</f>
        <v>#REF!</v>
      </c>
      <c r="Q76" s="30" t="e">
        <f>P76*(1+'Rents and Expenses'!$L$31)</f>
        <v>#REF!</v>
      </c>
      <c r="R76" s="30" t="e">
        <f>Q76*(1+'Rents and Expenses'!$L$31)</f>
        <v>#REF!</v>
      </c>
      <c r="S76" s="30" t="e">
        <f>R76*(1+'Rents and Expenses'!$L$31)</f>
        <v>#REF!</v>
      </c>
      <c r="T76" s="30" t="e">
        <f>S76*(1+'Rents and Expenses'!$L$31)</f>
        <v>#REF!</v>
      </c>
      <c r="U76" s="30" t="e">
        <f>T76*(1+'Rents and Expenses'!$L$31)</f>
        <v>#REF!</v>
      </c>
      <c r="V76" s="30" t="e">
        <f>U76*(1+'Rents and Expenses'!$L$31)</f>
        <v>#REF!</v>
      </c>
      <c r="W76" s="30" t="e">
        <f>V76*(1+'Rents and Expenses'!$L$31)</f>
        <v>#REF!</v>
      </c>
      <c r="X76" s="30" t="e">
        <f>W76*(1+'Rents and Expenses'!$L$31)</f>
        <v>#REF!</v>
      </c>
      <c r="Y76" s="30" t="e">
        <f>X76*(1+'Rents and Expenses'!$L$31)</f>
        <v>#REF!</v>
      </c>
      <c r="Z76" s="30" t="e">
        <f>Y76*(1+'Rents and Expenses'!$L$31)</f>
        <v>#REF!</v>
      </c>
      <c r="AA76" s="30" t="e">
        <f>Z76*(1+'Rents and Expenses'!$L$31)</f>
        <v>#REF!</v>
      </c>
      <c r="AB76" s="30" t="e">
        <f>AA76*(1+'Rents and Expenses'!$L$31)</f>
        <v>#REF!</v>
      </c>
      <c r="AC76" s="30" t="e">
        <f>AB76*(1+'Rents and Expenses'!$L$31)</f>
        <v>#REF!</v>
      </c>
      <c r="AD76" s="30" t="e">
        <f>AC76*(1+'Rents and Expenses'!$L$31)</f>
        <v>#REF!</v>
      </c>
      <c r="AE76" s="30" t="e">
        <f>AD76*(1+'Rents and Expenses'!$L$31)</f>
        <v>#REF!</v>
      </c>
      <c r="AF76" s="30" t="e">
        <f>AE76*(1+'Rents and Expenses'!$L$31)</f>
        <v>#REF!</v>
      </c>
      <c r="AG76" s="30" t="e">
        <f>AF76*(1+'Rents and Expenses'!$L$31)</f>
        <v>#REF!</v>
      </c>
      <c r="AH76" s="30" t="e">
        <f>AG76*(1+'Rents and Expenses'!$L$31)</f>
        <v>#REF!</v>
      </c>
      <c r="AI76" s="30" t="e">
        <f>AH76*(1+'Rents and Expenses'!$L$31)</f>
        <v>#REF!</v>
      </c>
      <c r="AJ76" s="30" t="e">
        <f>AI76*(1+'Rents and Expenses'!$L$31)</f>
        <v>#REF!</v>
      </c>
      <c r="AK76" s="30" t="e">
        <f>AJ76*(1+'Rents and Expenses'!$L$31)</f>
        <v>#REF!</v>
      </c>
      <c r="AL76" s="30" t="e">
        <f>AK76*(1+'Rents and Expenses'!$L$31)</f>
        <v>#REF!</v>
      </c>
      <c r="AM76" s="30" t="e">
        <f>AL76*(1+'Rents and Expenses'!$L$31)</f>
        <v>#REF!</v>
      </c>
      <c r="AN76" s="30" t="e">
        <f>AM76*(1+'Rents and Expenses'!$L$31)</f>
        <v>#REF!</v>
      </c>
      <c r="AO76" s="30" t="e">
        <f>AN76*(1+'Rents and Expenses'!$L$31)</f>
        <v>#REF!</v>
      </c>
      <c r="AP76" s="30" t="e">
        <f>AO76*(1+'Rents and Expenses'!$L$31)</f>
        <v>#REF!</v>
      </c>
      <c r="AQ76" s="30" t="e">
        <f>AP76*(1+'Rents and Expenses'!$L$31)</f>
        <v>#REF!</v>
      </c>
    </row>
    <row r="77" spans="2:43" hidden="1">
      <c r="B77" s="21" t="s">
        <v>204</v>
      </c>
      <c r="C77" s="21"/>
      <c r="D77" s="94"/>
      <c r="E77" s="16">
        <f>SUM(E75:E76)</f>
        <v>0</v>
      </c>
      <c r="F77" s="16">
        <f>F75+F76</f>
        <v>0</v>
      </c>
      <c r="G77" s="16">
        <f t="shared" ref="G77:T77" si="11">(G75+G76)</f>
        <v>0</v>
      </c>
      <c r="H77" s="16">
        <f t="shared" si="11"/>
        <v>0</v>
      </c>
      <c r="I77" s="16">
        <f t="shared" si="11"/>
        <v>0</v>
      </c>
      <c r="J77" s="16">
        <f t="shared" si="11"/>
        <v>0</v>
      </c>
      <c r="K77" s="16">
        <f t="shared" si="11"/>
        <v>0</v>
      </c>
      <c r="L77" s="16">
        <f t="shared" si="11"/>
        <v>0</v>
      </c>
      <c r="M77" s="16">
        <f t="shared" si="11"/>
        <v>0</v>
      </c>
      <c r="N77" s="16">
        <f t="shared" si="11"/>
        <v>0</v>
      </c>
      <c r="O77" s="16" t="e">
        <f t="shared" si="11"/>
        <v>#REF!</v>
      </c>
      <c r="P77" s="16" t="e">
        <f t="shared" si="11"/>
        <v>#REF!</v>
      </c>
      <c r="Q77" s="16" t="e">
        <f t="shared" si="11"/>
        <v>#REF!</v>
      </c>
      <c r="R77" s="16" t="e">
        <f t="shared" si="11"/>
        <v>#REF!</v>
      </c>
      <c r="S77" s="16" t="e">
        <f t="shared" si="11"/>
        <v>#REF!</v>
      </c>
      <c r="T77" s="16" t="e">
        <f t="shared" si="11"/>
        <v>#REF!</v>
      </c>
      <c r="U77" s="16" t="e">
        <f t="shared" ref="U77:AJ77" si="12">(U75+U76)</f>
        <v>#REF!</v>
      </c>
      <c r="V77" s="16" t="e">
        <f t="shared" si="12"/>
        <v>#REF!</v>
      </c>
      <c r="W77" s="16" t="e">
        <f t="shared" si="12"/>
        <v>#REF!</v>
      </c>
      <c r="X77" s="16" t="e">
        <f t="shared" si="12"/>
        <v>#REF!</v>
      </c>
      <c r="Y77" s="16" t="e">
        <f t="shared" si="12"/>
        <v>#REF!</v>
      </c>
      <c r="Z77" s="16" t="e">
        <f t="shared" si="12"/>
        <v>#REF!</v>
      </c>
      <c r="AA77" s="16" t="e">
        <f t="shared" si="12"/>
        <v>#REF!</v>
      </c>
      <c r="AB77" s="16" t="e">
        <f t="shared" si="12"/>
        <v>#REF!</v>
      </c>
      <c r="AC77" s="16" t="e">
        <f t="shared" si="12"/>
        <v>#REF!</v>
      </c>
      <c r="AD77" s="16" t="e">
        <f t="shared" si="12"/>
        <v>#REF!</v>
      </c>
      <c r="AE77" s="16" t="e">
        <f t="shared" si="12"/>
        <v>#REF!</v>
      </c>
      <c r="AF77" s="16" t="e">
        <f t="shared" si="12"/>
        <v>#REF!</v>
      </c>
      <c r="AG77" s="16" t="e">
        <f t="shared" si="12"/>
        <v>#REF!</v>
      </c>
      <c r="AH77" s="16" t="e">
        <f t="shared" si="12"/>
        <v>#REF!</v>
      </c>
      <c r="AI77" s="16" t="e">
        <f t="shared" si="12"/>
        <v>#REF!</v>
      </c>
      <c r="AJ77" s="16" t="e">
        <f t="shared" si="12"/>
        <v>#REF!</v>
      </c>
      <c r="AK77" s="16" t="e">
        <f t="shared" ref="AK77:AQ77" si="13">(AK75+AK76)</f>
        <v>#REF!</v>
      </c>
      <c r="AL77" s="16" t="e">
        <f t="shared" si="13"/>
        <v>#REF!</v>
      </c>
      <c r="AM77" s="16" t="e">
        <f t="shared" si="13"/>
        <v>#REF!</v>
      </c>
      <c r="AN77" s="16" t="e">
        <f t="shared" si="13"/>
        <v>#REF!</v>
      </c>
      <c r="AO77" s="16" t="e">
        <f t="shared" si="13"/>
        <v>#REF!</v>
      </c>
      <c r="AP77" s="16" t="e">
        <f t="shared" si="13"/>
        <v>#REF!</v>
      </c>
      <c r="AQ77" s="16" t="e">
        <f t="shared" si="13"/>
        <v>#REF!</v>
      </c>
    </row>
    <row r="78" spans="2:43" hidden="1">
      <c r="B78" s="31" t="s">
        <v>288</v>
      </c>
      <c r="C78" s="31"/>
      <c r="D78" s="95"/>
      <c r="E78" s="30">
        <f>'Rents and Expenses'!L33*E77</f>
        <v>0</v>
      </c>
      <c r="F78" s="30">
        <f>'Rents and Expenses'!$L$34*F77</f>
        <v>0</v>
      </c>
      <c r="G78" s="30">
        <f>'Rents and Expenses'!$L$35*G77</f>
        <v>0</v>
      </c>
      <c r="H78" s="30">
        <f>'Rents and Expenses'!$L$35*H77</f>
        <v>0</v>
      </c>
      <c r="I78" s="30">
        <f>'Rents and Expenses'!$L$35*I77</f>
        <v>0</v>
      </c>
      <c r="J78" s="30">
        <f>'Rents and Expenses'!$L$35*J77</f>
        <v>0</v>
      </c>
      <c r="K78" s="30">
        <f>'Rents and Expenses'!$L$35*K77</f>
        <v>0</v>
      </c>
      <c r="L78" s="30">
        <f>'Rents and Expenses'!$L$35*L77</f>
        <v>0</v>
      </c>
      <c r="M78" s="30">
        <f>'Rents and Expenses'!$L$35*M77</f>
        <v>0</v>
      </c>
      <c r="N78" s="30">
        <f>'Rents and Expenses'!$L$35*N77</f>
        <v>0</v>
      </c>
      <c r="O78" s="30" t="e">
        <f>'Rents and Expenses'!$L$35*O77</f>
        <v>#REF!</v>
      </c>
      <c r="P78" s="30" t="e">
        <f>'Rents and Expenses'!$L$35*P77</f>
        <v>#REF!</v>
      </c>
      <c r="Q78" s="30" t="e">
        <f>'Rents and Expenses'!$L$35*Q77</f>
        <v>#REF!</v>
      </c>
      <c r="R78" s="30" t="e">
        <f>'Rents and Expenses'!$L$35*R77</f>
        <v>#REF!</v>
      </c>
      <c r="S78" s="30" t="e">
        <f>'Rents and Expenses'!$L$35*S77</f>
        <v>#REF!</v>
      </c>
      <c r="T78" s="30" t="e">
        <f>'Rents and Expenses'!$L$35*T77</f>
        <v>#REF!</v>
      </c>
      <c r="U78" s="30" t="e">
        <f>'Rents and Expenses'!$L$35*U77</f>
        <v>#REF!</v>
      </c>
      <c r="V78" s="30" t="e">
        <f>'Rents and Expenses'!$L$35*V77</f>
        <v>#REF!</v>
      </c>
      <c r="W78" s="30" t="e">
        <f>'Rents and Expenses'!$L$35*W77</f>
        <v>#REF!</v>
      </c>
      <c r="X78" s="30" t="e">
        <f>'Rents and Expenses'!$L$35*X77</f>
        <v>#REF!</v>
      </c>
      <c r="Y78" s="30" t="e">
        <f>'Rents and Expenses'!$L$35*Y77</f>
        <v>#REF!</v>
      </c>
      <c r="Z78" s="30" t="e">
        <f>'Rents and Expenses'!$L$35*Z77</f>
        <v>#REF!</v>
      </c>
      <c r="AA78" s="30" t="e">
        <f>'Rents and Expenses'!$L$35*AA77</f>
        <v>#REF!</v>
      </c>
      <c r="AB78" s="30" t="e">
        <f>'Rents and Expenses'!$L$35*AB77</f>
        <v>#REF!</v>
      </c>
      <c r="AC78" s="30" t="e">
        <f>'Rents and Expenses'!$L$35*AC77</f>
        <v>#REF!</v>
      </c>
      <c r="AD78" s="30" t="e">
        <f>'Rents and Expenses'!$L$35*AD77</f>
        <v>#REF!</v>
      </c>
      <c r="AE78" s="30" t="e">
        <f>'Rents and Expenses'!$L$35*AE77</f>
        <v>#REF!</v>
      </c>
      <c r="AF78" s="30" t="e">
        <f>'Rents and Expenses'!$L$35*AF77</f>
        <v>#REF!</v>
      </c>
      <c r="AG78" s="30" t="e">
        <f>'Rents and Expenses'!$L$35*AG77</f>
        <v>#REF!</v>
      </c>
      <c r="AH78" s="30" t="e">
        <f>'Rents and Expenses'!$L$35*AH77</f>
        <v>#REF!</v>
      </c>
      <c r="AI78" s="30" t="e">
        <f>'Rents and Expenses'!$L$35*AI77</f>
        <v>#REF!</v>
      </c>
      <c r="AJ78" s="30" t="e">
        <f>'Rents and Expenses'!$L$35*AJ77</f>
        <v>#REF!</v>
      </c>
      <c r="AK78" s="30" t="e">
        <f>'Rents and Expenses'!$L$35*AK77</f>
        <v>#REF!</v>
      </c>
      <c r="AL78" s="30" t="e">
        <f>'Rents and Expenses'!$L$35*AL77</f>
        <v>#REF!</v>
      </c>
      <c r="AM78" s="30" t="e">
        <f>'Rents and Expenses'!$L$35*AM77</f>
        <v>#REF!</v>
      </c>
      <c r="AN78" s="30" t="e">
        <f>'Rents and Expenses'!$L$35*AN77</f>
        <v>#REF!</v>
      </c>
      <c r="AO78" s="30" t="e">
        <f>'Rents and Expenses'!$L$35*AO77</f>
        <v>#REF!</v>
      </c>
      <c r="AP78" s="30" t="e">
        <f>'Rents and Expenses'!$L$35*AP77</f>
        <v>#REF!</v>
      </c>
      <c r="AQ78" s="30" t="e">
        <f>'Rents and Expenses'!$L$35*AQ77</f>
        <v>#REF!</v>
      </c>
    </row>
    <row r="79" spans="2:43" hidden="1">
      <c r="B79" s="38" t="s">
        <v>205</v>
      </c>
      <c r="C79" s="38"/>
      <c r="D79" s="94"/>
      <c r="E79" s="16">
        <f>E77-E78</f>
        <v>0</v>
      </c>
      <c r="F79" s="16">
        <f t="shared" ref="F79:S79" si="14">F77-F78</f>
        <v>0</v>
      </c>
      <c r="G79" s="16">
        <f t="shared" si="14"/>
        <v>0</v>
      </c>
      <c r="H79" s="16">
        <f t="shared" si="14"/>
        <v>0</v>
      </c>
      <c r="I79" s="16">
        <f t="shared" si="14"/>
        <v>0</v>
      </c>
      <c r="J79" s="16">
        <f t="shared" si="14"/>
        <v>0</v>
      </c>
      <c r="K79" s="16">
        <f t="shared" si="14"/>
        <v>0</v>
      </c>
      <c r="L79" s="16">
        <f t="shared" si="14"/>
        <v>0</v>
      </c>
      <c r="M79" s="16">
        <f t="shared" si="14"/>
        <v>0</v>
      </c>
      <c r="N79" s="16">
        <f t="shared" si="14"/>
        <v>0</v>
      </c>
      <c r="O79" s="16" t="e">
        <f t="shared" si="14"/>
        <v>#REF!</v>
      </c>
      <c r="P79" s="16" t="e">
        <f t="shared" si="14"/>
        <v>#REF!</v>
      </c>
      <c r="Q79" s="16" t="e">
        <f t="shared" si="14"/>
        <v>#REF!</v>
      </c>
      <c r="R79" s="16" t="e">
        <f t="shared" si="14"/>
        <v>#REF!</v>
      </c>
      <c r="S79" s="16" t="e">
        <f t="shared" si="14"/>
        <v>#REF!</v>
      </c>
      <c r="T79" s="16" t="e">
        <f t="shared" ref="T79:AI79" si="15">T77-T78</f>
        <v>#REF!</v>
      </c>
      <c r="U79" s="16" t="e">
        <f t="shared" si="15"/>
        <v>#REF!</v>
      </c>
      <c r="V79" s="16" t="e">
        <f t="shared" si="15"/>
        <v>#REF!</v>
      </c>
      <c r="W79" s="16" t="e">
        <f t="shared" si="15"/>
        <v>#REF!</v>
      </c>
      <c r="X79" s="16" t="e">
        <f t="shared" si="15"/>
        <v>#REF!</v>
      </c>
      <c r="Y79" s="16" t="e">
        <f t="shared" si="15"/>
        <v>#REF!</v>
      </c>
      <c r="Z79" s="16" t="e">
        <f t="shared" si="15"/>
        <v>#REF!</v>
      </c>
      <c r="AA79" s="16" t="e">
        <f t="shared" si="15"/>
        <v>#REF!</v>
      </c>
      <c r="AB79" s="16" t="e">
        <f t="shared" si="15"/>
        <v>#REF!</v>
      </c>
      <c r="AC79" s="16" t="e">
        <f t="shared" si="15"/>
        <v>#REF!</v>
      </c>
      <c r="AD79" s="16" t="e">
        <f t="shared" si="15"/>
        <v>#REF!</v>
      </c>
      <c r="AE79" s="16" t="e">
        <f t="shared" si="15"/>
        <v>#REF!</v>
      </c>
      <c r="AF79" s="16" t="e">
        <f t="shared" si="15"/>
        <v>#REF!</v>
      </c>
      <c r="AG79" s="16" t="e">
        <f t="shared" si="15"/>
        <v>#REF!</v>
      </c>
      <c r="AH79" s="16" t="e">
        <f t="shared" si="15"/>
        <v>#REF!</v>
      </c>
      <c r="AI79" s="16" t="e">
        <f t="shared" si="15"/>
        <v>#REF!</v>
      </c>
      <c r="AJ79" s="16" t="e">
        <f t="shared" ref="AJ79:AQ79" si="16">AJ77-AJ78</f>
        <v>#REF!</v>
      </c>
      <c r="AK79" s="16" t="e">
        <f t="shared" si="16"/>
        <v>#REF!</v>
      </c>
      <c r="AL79" s="16" t="e">
        <f t="shared" si="16"/>
        <v>#REF!</v>
      </c>
      <c r="AM79" s="16" t="e">
        <f t="shared" si="16"/>
        <v>#REF!</v>
      </c>
      <c r="AN79" s="16" t="e">
        <f t="shared" si="16"/>
        <v>#REF!</v>
      </c>
      <c r="AO79" s="16" t="e">
        <f t="shared" si="16"/>
        <v>#REF!</v>
      </c>
      <c r="AP79" s="16" t="e">
        <f t="shared" si="16"/>
        <v>#REF!</v>
      </c>
      <c r="AQ79" s="16" t="e">
        <f t="shared" si="16"/>
        <v>#REF!</v>
      </c>
    </row>
    <row r="80" spans="2:43" hidden="1">
      <c r="B80" s="94"/>
      <c r="C80" s="94"/>
      <c r="D80" s="94"/>
    </row>
    <row r="81" spans="2:43" hidden="1">
      <c r="B81" s="38" t="s">
        <v>206</v>
      </c>
      <c r="C81" s="38"/>
      <c r="D81" s="94"/>
      <c r="E81" s="16">
        <f t="shared" ref="E81:AQ81" si="17">E73+E79+E71</f>
        <v>720000</v>
      </c>
      <c r="F81" s="16">
        <f t="shared" si="17"/>
        <v>720000</v>
      </c>
      <c r="G81" s="16">
        <f t="shared" si="17"/>
        <v>720000</v>
      </c>
      <c r="H81" s="16">
        <f t="shared" si="17"/>
        <v>720000</v>
      </c>
      <c r="I81" s="16">
        <f t="shared" si="17"/>
        <v>720000</v>
      </c>
      <c r="J81" s="16">
        <f t="shared" si="17"/>
        <v>720000</v>
      </c>
      <c r="K81" s="16">
        <f t="shared" si="17"/>
        <v>720000</v>
      </c>
      <c r="L81" s="16">
        <f t="shared" si="17"/>
        <v>720000</v>
      </c>
      <c r="M81" s="16">
        <f t="shared" si="17"/>
        <v>720000</v>
      </c>
      <c r="N81" s="16">
        <f t="shared" si="17"/>
        <v>720000</v>
      </c>
      <c r="O81" s="16" t="e">
        <f t="shared" si="17"/>
        <v>#REF!</v>
      </c>
      <c r="P81" s="16" t="e">
        <f t="shared" si="17"/>
        <v>#REF!</v>
      </c>
      <c r="Q81" s="16" t="e">
        <f t="shared" si="17"/>
        <v>#REF!</v>
      </c>
      <c r="R81" s="16" t="e">
        <f t="shared" si="17"/>
        <v>#REF!</v>
      </c>
      <c r="S81" s="16" t="e">
        <f t="shared" si="17"/>
        <v>#REF!</v>
      </c>
      <c r="T81" s="16" t="e">
        <f t="shared" si="17"/>
        <v>#REF!</v>
      </c>
      <c r="U81" s="16" t="e">
        <f t="shared" si="17"/>
        <v>#REF!</v>
      </c>
      <c r="V81" s="16" t="e">
        <f t="shared" si="17"/>
        <v>#REF!</v>
      </c>
      <c r="W81" s="16" t="e">
        <f t="shared" si="17"/>
        <v>#REF!</v>
      </c>
      <c r="X81" s="16" t="e">
        <f t="shared" si="17"/>
        <v>#REF!</v>
      </c>
      <c r="Y81" s="16" t="e">
        <f t="shared" si="17"/>
        <v>#REF!</v>
      </c>
      <c r="Z81" s="16" t="e">
        <f t="shared" si="17"/>
        <v>#REF!</v>
      </c>
      <c r="AA81" s="16" t="e">
        <f t="shared" si="17"/>
        <v>#REF!</v>
      </c>
      <c r="AB81" s="16" t="e">
        <f t="shared" si="17"/>
        <v>#REF!</v>
      </c>
      <c r="AC81" s="16" t="e">
        <f t="shared" si="17"/>
        <v>#REF!</v>
      </c>
      <c r="AD81" s="16" t="e">
        <f t="shared" si="17"/>
        <v>#REF!</v>
      </c>
      <c r="AE81" s="16" t="e">
        <f t="shared" si="17"/>
        <v>#REF!</v>
      </c>
      <c r="AF81" s="16" t="e">
        <f t="shared" si="17"/>
        <v>#REF!</v>
      </c>
      <c r="AG81" s="16" t="e">
        <f t="shared" si="17"/>
        <v>#REF!</v>
      </c>
      <c r="AH81" s="16" t="e">
        <f t="shared" si="17"/>
        <v>#REF!</v>
      </c>
      <c r="AI81" s="16" t="e">
        <f t="shared" si="17"/>
        <v>#REF!</v>
      </c>
      <c r="AJ81" s="16" t="e">
        <f t="shared" si="17"/>
        <v>#REF!</v>
      </c>
      <c r="AK81" s="16" t="e">
        <f t="shared" si="17"/>
        <v>#REF!</v>
      </c>
      <c r="AL81" s="16" t="e">
        <f t="shared" si="17"/>
        <v>#REF!</v>
      </c>
      <c r="AM81" s="16" t="e">
        <f t="shared" si="17"/>
        <v>#REF!</v>
      </c>
      <c r="AN81" s="16" t="e">
        <f t="shared" si="17"/>
        <v>#REF!</v>
      </c>
      <c r="AO81" s="16" t="e">
        <f t="shared" si="17"/>
        <v>#REF!</v>
      </c>
      <c r="AP81" s="16" t="e">
        <f t="shared" si="17"/>
        <v>#REF!</v>
      </c>
      <c r="AQ81" s="16" t="e">
        <f t="shared" si="17"/>
        <v>#REF!</v>
      </c>
    </row>
    <row r="82" spans="2:43" hidden="1">
      <c r="B82" s="7"/>
      <c r="C82" s="7"/>
      <c r="D82" s="7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</row>
    <row r="83" spans="2:43" hidden="1">
      <c r="B83" s="35" t="s">
        <v>77</v>
      </c>
      <c r="C83" s="35"/>
      <c r="D83" s="7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</row>
    <row r="84" spans="2:43" hidden="1">
      <c r="B84" s="21" t="s">
        <v>173</v>
      </c>
      <c r="C84" s="21"/>
      <c r="D84" s="7"/>
      <c r="E84" s="16">
        <f>E48</f>
        <v>40000</v>
      </c>
      <c r="F84" s="9">
        <f>E84*(1+'Rents and Expenses'!$L$37)</f>
        <v>40000</v>
      </c>
      <c r="G84" s="9">
        <f>F84*(1+'Rents and Expenses'!$L$37)</f>
        <v>40000</v>
      </c>
      <c r="H84" s="9">
        <f>G84*(1+'Rents and Expenses'!$L$37)</f>
        <v>40000</v>
      </c>
      <c r="I84" s="9">
        <f>H84*(1+'Rents and Expenses'!$L$37)</f>
        <v>40000</v>
      </c>
      <c r="J84" s="9">
        <f>I84*(1+'Rents and Expenses'!$L$37)</f>
        <v>40000</v>
      </c>
      <c r="K84" s="9">
        <f>J84*(1+'Rents and Expenses'!$L$37)</f>
        <v>40000</v>
      </c>
      <c r="L84" s="9">
        <f>K84*(1+'Rents and Expenses'!$L$37)</f>
        <v>40000</v>
      </c>
      <c r="M84" s="9">
        <f>L84*(1+'Rents and Expenses'!$L$37)</f>
        <v>40000</v>
      </c>
      <c r="N84" s="9">
        <f>M84*(1+'Rents and Expenses'!$L$37)</f>
        <v>40000</v>
      </c>
      <c r="O84" s="9" t="e">
        <f>#REF!*(1+'Rents and Expenses'!$L$37)</f>
        <v>#REF!</v>
      </c>
      <c r="P84" s="9" t="e">
        <f>O84*(1+'Rents and Expenses'!$L$37)</f>
        <v>#REF!</v>
      </c>
      <c r="Q84" s="9" t="e">
        <f>P84*(1+'Rents and Expenses'!$L$37)</f>
        <v>#REF!</v>
      </c>
      <c r="R84" s="9" t="e">
        <f>Q84*(1+'Rents and Expenses'!$L$37)</f>
        <v>#REF!</v>
      </c>
      <c r="S84" s="9" t="e">
        <f>R84*(1+'Rents and Expenses'!$L$37)</f>
        <v>#REF!</v>
      </c>
      <c r="T84" s="9" t="e">
        <f>S84*(1+'Rents and Expenses'!$L$37)</f>
        <v>#REF!</v>
      </c>
      <c r="U84" s="9" t="e">
        <f>T84*(1+'Rents and Expenses'!$L$37)</f>
        <v>#REF!</v>
      </c>
      <c r="V84" s="9" t="e">
        <f>U84*(1+'Rents and Expenses'!$L$37)</f>
        <v>#REF!</v>
      </c>
      <c r="W84" s="9" t="e">
        <f>V84*(1+'Rents and Expenses'!$L$37)</f>
        <v>#REF!</v>
      </c>
      <c r="X84" s="9" t="e">
        <f>W84*(1+'Rents and Expenses'!$L$37)</f>
        <v>#REF!</v>
      </c>
      <c r="Y84" s="9" t="e">
        <f>X84*(1+'Rents and Expenses'!$L$37)</f>
        <v>#REF!</v>
      </c>
      <c r="Z84" s="9" t="e">
        <f>Y84*(1+'Rents and Expenses'!$L$37)</f>
        <v>#REF!</v>
      </c>
      <c r="AA84" s="9" t="e">
        <f>Z84*(1+'Rents and Expenses'!$L$37)</f>
        <v>#REF!</v>
      </c>
      <c r="AB84" s="9" t="e">
        <f>AA84*(1+'Rents and Expenses'!$L$37)</f>
        <v>#REF!</v>
      </c>
      <c r="AC84" s="9" t="e">
        <f>AB84*(1+'Rents and Expenses'!$L$37)</f>
        <v>#REF!</v>
      </c>
      <c r="AD84" s="9" t="e">
        <f>AC84*(1+'Rents and Expenses'!$L$37)</f>
        <v>#REF!</v>
      </c>
      <c r="AE84" s="9" t="e">
        <f>AD84*(1+'Rents and Expenses'!$L$37)</f>
        <v>#REF!</v>
      </c>
      <c r="AF84" s="9" t="e">
        <f>AE84*(1+'Rents and Expenses'!$L$37)</f>
        <v>#REF!</v>
      </c>
      <c r="AG84" s="9" t="e">
        <f>AF84*(1+'Rents and Expenses'!$L$37)</f>
        <v>#REF!</v>
      </c>
      <c r="AH84" s="9" t="e">
        <f>AG84*(1+'Rents and Expenses'!$L$37)</f>
        <v>#REF!</v>
      </c>
      <c r="AI84" s="9" t="e">
        <f>AH84*(1+'Rents and Expenses'!$L$37)</f>
        <v>#REF!</v>
      </c>
      <c r="AJ84" s="9" t="e">
        <f>AI84*(1+'Rents and Expenses'!$L$37)</f>
        <v>#REF!</v>
      </c>
      <c r="AK84" s="9" t="e">
        <f>AJ84*(1+'Rents and Expenses'!$L$37)</f>
        <v>#REF!</v>
      </c>
      <c r="AL84" s="9" t="e">
        <f>AK84*(1+'Rents and Expenses'!$L$37)</f>
        <v>#REF!</v>
      </c>
      <c r="AM84" s="9" t="e">
        <f>AL84*(1+'Rents and Expenses'!$L$37)</f>
        <v>#REF!</v>
      </c>
      <c r="AN84" s="9" t="e">
        <f>AM84*(1+'Rents and Expenses'!$L$37)</f>
        <v>#REF!</v>
      </c>
      <c r="AO84" s="9" t="e">
        <f>AN84*(1+'Rents and Expenses'!$L$37)</f>
        <v>#REF!</v>
      </c>
      <c r="AP84" s="9" t="e">
        <f>AO84*(1+'Rents and Expenses'!$L$37)</f>
        <v>#REF!</v>
      </c>
      <c r="AQ84" s="9" t="e">
        <f>AP84*(1+'Rents and Expenses'!$L$37)</f>
        <v>#REF!</v>
      </c>
    </row>
    <row r="85" spans="2:43" hidden="1">
      <c r="B85" s="21" t="s">
        <v>209</v>
      </c>
      <c r="C85" s="21"/>
      <c r="D85" s="7"/>
      <c r="E85" s="16">
        <f>E49</f>
        <v>2500</v>
      </c>
      <c r="F85" s="9">
        <f>E85*(1+'Rents and Expenses'!$L$37)</f>
        <v>2500</v>
      </c>
      <c r="G85" s="9">
        <f>F85*(1+'Rents and Expenses'!$L$37)</f>
        <v>2500</v>
      </c>
      <c r="H85" s="9">
        <f>G85*(1+'Rents and Expenses'!$L$37)</f>
        <v>2500</v>
      </c>
      <c r="I85" s="9">
        <f>H85*(1+'Rents and Expenses'!$L$37)</f>
        <v>2500</v>
      </c>
      <c r="J85" s="9">
        <f>I85*(1+'Rents and Expenses'!$L$37)</f>
        <v>2500</v>
      </c>
      <c r="K85" s="9">
        <f>J85*(1+'Rents and Expenses'!$L$37)</f>
        <v>2500</v>
      </c>
      <c r="L85" s="9">
        <f>K85*(1+'Rents and Expenses'!$L$37)</f>
        <v>2500</v>
      </c>
      <c r="M85" s="9">
        <f>L85*(1+'Rents and Expenses'!$L$37)</f>
        <v>2500</v>
      </c>
      <c r="N85" s="9">
        <f>M85*(1+'Rents and Expenses'!$L$37)</f>
        <v>2500</v>
      </c>
      <c r="O85" s="9" t="e">
        <f>#REF!*(1+'Rents and Expenses'!$L$37)</f>
        <v>#REF!</v>
      </c>
      <c r="P85" s="9" t="e">
        <f>O85*(1+'Rents and Expenses'!$L$37)</f>
        <v>#REF!</v>
      </c>
      <c r="Q85" s="9" t="e">
        <f>P85*(1+'Rents and Expenses'!$L$37)</f>
        <v>#REF!</v>
      </c>
      <c r="R85" s="9" t="e">
        <f>Q85*(1+'Rents and Expenses'!$L$37)</f>
        <v>#REF!</v>
      </c>
      <c r="S85" s="9" t="e">
        <f>R85*(1+'Rents and Expenses'!$L$37)</f>
        <v>#REF!</v>
      </c>
      <c r="T85" s="9" t="e">
        <f>S85*(1+'Rents and Expenses'!$L$37)</f>
        <v>#REF!</v>
      </c>
      <c r="U85" s="9" t="e">
        <f>T85*(1+'Rents and Expenses'!$L$37)</f>
        <v>#REF!</v>
      </c>
      <c r="V85" s="9" t="e">
        <f>U85*(1+'Rents and Expenses'!$L$37)</f>
        <v>#REF!</v>
      </c>
      <c r="W85" s="9" t="e">
        <f>V85*(1+'Rents and Expenses'!$L$37)</f>
        <v>#REF!</v>
      </c>
      <c r="X85" s="9" t="e">
        <f>W85*(1+'Rents and Expenses'!$L$37)</f>
        <v>#REF!</v>
      </c>
      <c r="Y85" s="9" t="e">
        <f>X85*(1+'Rents and Expenses'!$L$37)</f>
        <v>#REF!</v>
      </c>
      <c r="Z85" s="9" t="e">
        <f>Y85*(1+'Rents and Expenses'!$L$37)</f>
        <v>#REF!</v>
      </c>
      <c r="AA85" s="9" t="e">
        <f>Z85*(1+'Rents and Expenses'!$L$37)</f>
        <v>#REF!</v>
      </c>
      <c r="AB85" s="9" t="e">
        <f>AA85*(1+'Rents and Expenses'!$L$37)</f>
        <v>#REF!</v>
      </c>
      <c r="AC85" s="9" t="e">
        <f>AB85*(1+'Rents and Expenses'!$L$37)</f>
        <v>#REF!</v>
      </c>
      <c r="AD85" s="9" t="e">
        <f>AC85*(1+'Rents and Expenses'!$L$37)</f>
        <v>#REF!</v>
      </c>
      <c r="AE85" s="9" t="e">
        <f>AD85*(1+'Rents and Expenses'!$L$37)</f>
        <v>#REF!</v>
      </c>
      <c r="AF85" s="9" t="e">
        <f>AE85*(1+'Rents and Expenses'!$L$37)</f>
        <v>#REF!</v>
      </c>
      <c r="AG85" s="9" t="e">
        <f>AF85*(1+'Rents and Expenses'!$L$37)</f>
        <v>#REF!</v>
      </c>
      <c r="AH85" s="9" t="e">
        <f>AG85*(1+'Rents and Expenses'!$L$37)</f>
        <v>#REF!</v>
      </c>
      <c r="AI85" s="9" t="e">
        <f>AH85*(1+'Rents and Expenses'!$L$37)</f>
        <v>#REF!</v>
      </c>
      <c r="AJ85" s="9" t="e">
        <f>AI85*(1+'Rents and Expenses'!$L$37)</f>
        <v>#REF!</v>
      </c>
      <c r="AK85" s="9" t="e">
        <f>AJ85*(1+'Rents and Expenses'!$L$37)</f>
        <v>#REF!</v>
      </c>
      <c r="AL85" s="9" t="e">
        <f>AK85*(1+'Rents and Expenses'!$L$37)</f>
        <v>#REF!</v>
      </c>
      <c r="AM85" s="9" t="e">
        <f>AL85*(1+'Rents and Expenses'!$L$37)</f>
        <v>#REF!</v>
      </c>
      <c r="AN85" s="9" t="e">
        <f>AM85*(1+'Rents and Expenses'!$L$37)</f>
        <v>#REF!</v>
      </c>
      <c r="AO85" s="9" t="e">
        <f>AN85*(1+'Rents and Expenses'!$L$37)</f>
        <v>#REF!</v>
      </c>
      <c r="AP85" s="9" t="e">
        <f>AO85*(1+'Rents and Expenses'!$L$37)</f>
        <v>#REF!</v>
      </c>
      <c r="AQ85" s="9" t="e">
        <f>AP85*(1+'Rents and Expenses'!$L$37)</f>
        <v>#REF!</v>
      </c>
    </row>
    <row r="86" spans="2:43" hidden="1">
      <c r="B86" s="21" t="s">
        <v>146</v>
      </c>
      <c r="C86" s="21"/>
      <c r="D86" s="7"/>
      <c r="E86" s="16">
        <f>E50+E51</f>
        <v>7000</v>
      </c>
      <c r="F86" s="9">
        <f>E86*(1+'Rents and Expenses'!$L$37)</f>
        <v>7000</v>
      </c>
      <c r="G86" s="9">
        <f>F86*(1+'Rents and Expenses'!$L$37)</f>
        <v>7000</v>
      </c>
      <c r="H86" s="9">
        <f>G86*(1+'Rents and Expenses'!$L$37)</f>
        <v>7000</v>
      </c>
      <c r="I86" s="9">
        <f>H86*(1+'Rents and Expenses'!$L$37)</f>
        <v>7000</v>
      </c>
      <c r="J86" s="9">
        <f>I86*(1+'Rents and Expenses'!$L$37)</f>
        <v>7000</v>
      </c>
      <c r="K86" s="9">
        <f>J86*(1+'Rents and Expenses'!$L$37)</f>
        <v>7000</v>
      </c>
      <c r="L86" s="9">
        <f>K86*(1+'Rents and Expenses'!$L$37)</f>
        <v>7000</v>
      </c>
      <c r="M86" s="9">
        <f>L86*(1+'Rents and Expenses'!$L$37)</f>
        <v>7000</v>
      </c>
      <c r="N86" s="9">
        <f>M86*(1+'Rents and Expenses'!$L$37)</f>
        <v>7000</v>
      </c>
      <c r="O86" s="9" t="e">
        <f>#REF!*(1+'Rents and Expenses'!$L$37)</f>
        <v>#REF!</v>
      </c>
      <c r="P86" s="9" t="e">
        <f>O86*(1+'Rents and Expenses'!$L$37)</f>
        <v>#REF!</v>
      </c>
      <c r="Q86" s="9" t="e">
        <f>P86*(1+'Rents and Expenses'!$L$37)</f>
        <v>#REF!</v>
      </c>
      <c r="R86" s="9" t="e">
        <f>Q86*(1+'Rents and Expenses'!$L$37)</f>
        <v>#REF!</v>
      </c>
      <c r="S86" s="9" t="e">
        <f>R86*(1+'Rents and Expenses'!$L$37)</f>
        <v>#REF!</v>
      </c>
      <c r="T86" s="9" t="e">
        <f>S86*(1+'Rents and Expenses'!$L$37)</f>
        <v>#REF!</v>
      </c>
      <c r="U86" s="9" t="e">
        <f>T86*(1+'Rents and Expenses'!$L$37)</f>
        <v>#REF!</v>
      </c>
      <c r="V86" s="9" t="e">
        <f>U86*(1+'Rents and Expenses'!$L$37)</f>
        <v>#REF!</v>
      </c>
      <c r="W86" s="9" t="e">
        <f>V86*(1+'Rents and Expenses'!$L$37)</f>
        <v>#REF!</v>
      </c>
      <c r="X86" s="9" t="e">
        <f>W86*(1+'Rents and Expenses'!$L$37)</f>
        <v>#REF!</v>
      </c>
      <c r="Y86" s="9" t="e">
        <f>X86*(1+'Rents and Expenses'!$L$37)</f>
        <v>#REF!</v>
      </c>
      <c r="Z86" s="9" t="e">
        <f>Y86*(1+'Rents and Expenses'!$L$37)</f>
        <v>#REF!</v>
      </c>
      <c r="AA86" s="9" t="e">
        <f>Z86*(1+'Rents and Expenses'!$L$37)</f>
        <v>#REF!</v>
      </c>
      <c r="AB86" s="9" t="e">
        <f>AA86*(1+'Rents and Expenses'!$L$37)</f>
        <v>#REF!</v>
      </c>
      <c r="AC86" s="9" t="e">
        <f>AB86*(1+'Rents and Expenses'!$L$37)</f>
        <v>#REF!</v>
      </c>
      <c r="AD86" s="9" t="e">
        <f>AC86*(1+'Rents and Expenses'!$L$37)</f>
        <v>#REF!</v>
      </c>
      <c r="AE86" s="9" t="e">
        <f>AD86*(1+'Rents and Expenses'!$L$37)</f>
        <v>#REF!</v>
      </c>
      <c r="AF86" s="9" t="e">
        <f>AE86*(1+'Rents and Expenses'!$L$37)</f>
        <v>#REF!</v>
      </c>
      <c r="AG86" s="9" t="e">
        <f>AF86*(1+'Rents and Expenses'!$L$37)</f>
        <v>#REF!</v>
      </c>
      <c r="AH86" s="9" t="e">
        <f>AG86*(1+'Rents and Expenses'!$L$37)</f>
        <v>#REF!</v>
      </c>
      <c r="AI86" s="9" t="e">
        <f>AH86*(1+'Rents and Expenses'!$L$37)</f>
        <v>#REF!</v>
      </c>
      <c r="AJ86" s="9" t="e">
        <f>AI86*(1+'Rents and Expenses'!$L$37)</f>
        <v>#REF!</v>
      </c>
      <c r="AK86" s="9" t="e">
        <f>AJ86*(1+'Rents and Expenses'!$L$37)</f>
        <v>#REF!</v>
      </c>
      <c r="AL86" s="9" t="e">
        <f>AK86*(1+'Rents and Expenses'!$L$37)</f>
        <v>#REF!</v>
      </c>
      <c r="AM86" s="9" t="e">
        <f>AL86*(1+'Rents and Expenses'!$L$37)</f>
        <v>#REF!</v>
      </c>
      <c r="AN86" s="9" t="e">
        <f>AM86*(1+'Rents and Expenses'!$L$37)</f>
        <v>#REF!</v>
      </c>
      <c r="AO86" s="9" t="e">
        <f>AN86*(1+'Rents and Expenses'!$L$37)</f>
        <v>#REF!</v>
      </c>
      <c r="AP86" s="9" t="e">
        <f>AO86*(1+'Rents and Expenses'!$L$37)</f>
        <v>#REF!</v>
      </c>
      <c r="AQ86" s="9" t="e">
        <f>AP86*(1+'Rents and Expenses'!$L$37)</f>
        <v>#REF!</v>
      </c>
    </row>
    <row r="87" spans="2:43" hidden="1">
      <c r="B87" s="21" t="s">
        <v>147</v>
      </c>
      <c r="C87" s="21"/>
      <c r="D87" s="7"/>
      <c r="E87" s="9">
        <f>E52+E53</f>
        <v>40000</v>
      </c>
      <c r="F87" s="9">
        <f>E87*(1+'Rents and Expenses'!$L$37)</f>
        <v>40000</v>
      </c>
      <c r="G87" s="9">
        <f>F87*(1+'Rents and Expenses'!$L$37)</f>
        <v>40000</v>
      </c>
      <c r="H87" s="9">
        <f>G87*(1+'Rents and Expenses'!$L$37)</f>
        <v>40000</v>
      </c>
      <c r="I87" s="9">
        <f>H87*(1+'Rents and Expenses'!$L$37)</f>
        <v>40000</v>
      </c>
      <c r="J87" s="9">
        <f>I87*(1+'Rents and Expenses'!$L$37)</f>
        <v>40000</v>
      </c>
      <c r="K87" s="9">
        <f>J87*(1+'Rents and Expenses'!$L$37)</f>
        <v>40000</v>
      </c>
      <c r="L87" s="9">
        <f>K87*(1+'Rents and Expenses'!$L$37)</f>
        <v>40000</v>
      </c>
      <c r="M87" s="9">
        <f>L87*(1+'Rents and Expenses'!$L$37)</f>
        <v>40000</v>
      </c>
      <c r="N87" s="9">
        <f>M87*(1+'Rents and Expenses'!$L$37)</f>
        <v>40000</v>
      </c>
      <c r="O87" s="9" t="e">
        <f>#REF!*(1+'Rents and Expenses'!$L$37)</f>
        <v>#REF!</v>
      </c>
      <c r="P87" s="9" t="e">
        <f>O87*(1+'Rents and Expenses'!$L$37)</f>
        <v>#REF!</v>
      </c>
      <c r="Q87" s="9" t="e">
        <f>P87*(1+'Rents and Expenses'!$L$37)</f>
        <v>#REF!</v>
      </c>
      <c r="R87" s="9" t="e">
        <f>Q87*(1+'Rents and Expenses'!$L$37)</f>
        <v>#REF!</v>
      </c>
      <c r="S87" s="9" t="e">
        <f>R87*(1+'Rents and Expenses'!$L$37)</f>
        <v>#REF!</v>
      </c>
      <c r="T87" s="9" t="e">
        <f>S87*(1+'Rents and Expenses'!$L$37)</f>
        <v>#REF!</v>
      </c>
      <c r="U87" s="9" t="e">
        <f>T87*(1+'Rents and Expenses'!$L$37)</f>
        <v>#REF!</v>
      </c>
      <c r="V87" s="9" t="e">
        <f>U87*(1+'Rents and Expenses'!$L$37)</f>
        <v>#REF!</v>
      </c>
      <c r="W87" s="9" t="e">
        <f>V87*(1+'Rents and Expenses'!$L$37)</f>
        <v>#REF!</v>
      </c>
      <c r="X87" s="9" t="e">
        <f>W87*(1+'Rents and Expenses'!$L$37)</f>
        <v>#REF!</v>
      </c>
      <c r="Y87" s="9" t="e">
        <f>X87*(1+'Rents and Expenses'!$L$37)</f>
        <v>#REF!</v>
      </c>
      <c r="Z87" s="9" t="e">
        <f>Y87*(1+'Rents and Expenses'!$L$37)</f>
        <v>#REF!</v>
      </c>
      <c r="AA87" s="9" t="e">
        <f>Z87*(1+'Rents and Expenses'!$L$37)</f>
        <v>#REF!</v>
      </c>
      <c r="AB87" s="9" t="e">
        <f>AA87*(1+'Rents and Expenses'!$L$37)</f>
        <v>#REF!</v>
      </c>
      <c r="AC87" s="9" t="e">
        <f>AB87*(1+'Rents and Expenses'!$L$37)</f>
        <v>#REF!</v>
      </c>
      <c r="AD87" s="9" t="e">
        <f>AC87*(1+'Rents and Expenses'!$L$37)</f>
        <v>#REF!</v>
      </c>
      <c r="AE87" s="9" t="e">
        <f>AD87*(1+'Rents and Expenses'!$L$37)</f>
        <v>#REF!</v>
      </c>
      <c r="AF87" s="9" t="e">
        <f>AE87*(1+'Rents and Expenses'!$L$37)</f>
        <v>#REF!</v>
      </c>
      <c r="AG87" s="9" t="e">
        <f>AF87*(1+'Rents and Expenses'!$L$37)</f>
        <v>#REF!</v>
      </c>
      <c r="AH87" s="9" t="e">
        <f>AG87*(1+'Rents and Expenses'!$L$37)</f>
        <v>#REF!</v>
      </c>
      <c r="AI87" s="9" t="e">
        <f>AH87*(1+'Rents and Expenses'!$L$37)</f>
        <v>#REF!</v>
      </c>
      <c r="AJ87" s="9" t="e">
        <f>AI87*(1+'Rents and Expenses'!$L$37)</f>
        <v>#REF!</v>
      </c>
      <c r="AK87" s="9" t="e">
        <f>AJ87*(1+'Rents and Expenses'!$L$37)</f>
        <v>#REF!</v>
      </c>
      <c r="AL87" s="9" t="e">
        <f>AK87*(1+'Rents and Expenses'!$L$37)</f>
        <v>#REF!</v>
      </c>
      <c r="AM87" s="9" t="e">
        <f>AL87*(1+'Rents and Expenses'!$L$37)</f>
        <v>#REF!</v>
      </c>
      <c r="AN87" s="9" t="e">
        <f>AM87*(1+'Rents and Expenses'!$L$37)</f>
        <v>#REF!</v>
      </c>
      <c r="AO87" s="9" t="e">
        <f>AN87*(1+'Rents and Expenses'!$L$37)</f>
        <v>#REF!</v>
      </c>
      <c r="AP87" s="9" t="e">
        <f>AO87*(1+'Rents and Expenses'!$L$37)</f>
        <v>#REF!</v>
      </c>
      <c r="AQ87" s="9" t="e">
        <f>AP87*(1+'Rents and Expenses'!$L$37)</f>
        <v>#REF!</v>
      </c>
    </row>
    <row r="88" spans="2:43" hidden="1">
      <c r="B88" s="21" t="s">
        <v>148</v>
      </c>
      <c r="C88" s="21"/>
      <c r="D88" s="7"/>
      <c r="E88" s="9">
        <f>E54+E55</f>
        <v>62500</v>
      </c>
      <c r="F88" s="9">
        <f>E88*(1+'Rents and Expenses'!$L$37)</f>
        <v>62500</v>
      </c>
      <c r="G88" s="9">
        <f>F88*(1+'Rents and Expenses'!$L$37)</f>
        <v>62500</v>
      </c>
      <c r="H88" s="9">
        <f>G88*(1+'Rents and Expenses'!$L$37)</f>
        <v>62500</v>
      </c>
      <c r="I88" s="9">
        <f>H88*(1+'Rents and Expenses'!$L$37)</f>
        <v>62500</v>
      </c>
      <c r="J88" s="9">
        <f>I88*(1+'Rents and Expenses'!$L$37)</f>
        <v>62500</v>
      </c>
      <c r="K88" s="9">
        <f>J88*(1+'Rents and Expenses'!$L$37)</f>
        <v>62500</v>
      </c>
      <c r="L88" s="9">
        <f>K88*(1+'Rents and Expenses'!$L$37)</f>
        <v>62500</v>
      </c>
      <c r="M88" s="9">
        <f>L88*(1+'Rents and Expenses'!$L$37)</f>
        <v>62500</v>
      </c>
      <c r="N88" s="9">
        <f>M88*(1+'Rents and Expenses'!$L$37)</f>
        <v>62500</v>
      </c>
      <c r="O88" s="9" t="e">
        <f>#REF!*(1+'Rents and Expenses'!$L$37)</f>
        <v>#REF!</v>
      </c>
      <c r="P88" s="9" t="e">
        <f>O88*(1+'Rents and Expenses'!$L$37)</f>
        <v>#REF!</v>
      </c>
      <c r="Q88" s="9" t="e">
        <f>P88*(1+'Rents and Expenses'!$L$37)</f>
        <v>#REF!</v>
      </c>
      <c r="R88" s="9" t="e">
        <f>Q88*(1+'Rents and Expenses'!$L$37)</f>
        <v>#REF!</v>
      </c>
      <c r="S88" s="9" t="e">
        <f>R88*(1+'Rents and Expenses'!$L$37)</f>
        <v>#REF!</v>
      </c>
      <c r="T88" s="9" t="e">
        <f>S88*(1+'Rents and Expenses'!$L$37)</f>
        <v>#REF!</v>
      </c>
      <c r="U88" s="9" t="e">
        <f>T88*(1+'Rents and Expenses'!$L$37)</f>
        <v>#REF!</v>
      </c>
      <c r="V88" s="9" t="e">
        <f>U88*(1+'Rents and Expenses'!$L$37)</f>
        <v>#REF!</v>
      </c>
      <c r="W88" s="9" t="e">
        <f>V88*(1+'Rents and Expenses'!$L$37)</f>
        <v>#REF!</v>
      </c>
      <c r="X88" s="9" t="e">
        <f>W88*(1+'Rents and Expenses'!$L$37)</f>
        <v>#REF!</v>
      </c>
      <c r="Y88" s="9" t="e">
        <f>X88*(1+'Rents and Expenses'!$L$37)</f>
        <v>#REF!</v>
      </c>
      <c r="Z88" s="9" t="e">
        <f>Y88*(1+'Rents and Expenses'!$L$37)</f>
        <v>#REF!</v>
      </c>
      <c r="AA88" s="9" t="e">
        <f>Z88*(1+'Rents and Expenses'!$L$37)</f>
        <v>#REF!</v>
      </c>
      <c r="AB88" s="9" t="e">
        <f>AA88*(1+'Rents and Expenses'!$L$37)</f>
        <v>#REF!</v>
      </c>
      <c r="AC88" s="9" t="e">
        <f>AB88*(1+'Rents and Expenses'!$L$37)</f>
        <v>#REF!</v>
      </c>
      <c r="AD88" s="9" t="e">
        <f>AC88*(1+'Rents and Expenses'!$L$37)</f>
        <v>#REF!</v>
      </c>
      <c r="AE88" s="9" t="e">
        <f>AD88*(1+'Rents and Expenses'!$L$37)</f>
        <v>#REF!</v>
      </c>
      <c r="AF88" s="9" t="e">
        <f>AE88*(1+'Rents and Expenses'!$L$37)</f>
        <v>#REF!</v>
      </c>
      <c r="AG88" s="9" t="e">
        <f>AF88*(1+'Rents and Expenses'!$L$37)</f>
        <v>#REF!</v>
      </c>
      <c r="AH88" s="9" t="e">
        <f>AG88*(1+'Rents and Expenses'!$L$37)</f>
        <v>#REF!</v>
      </c>
      <c r="AI88" s="9" t="e">
        <f>AH88*(1+'Rents and Expenses'!$L$37)</f>
        <v>#REF!</v>
      </c>
      <c r="AJ88" s="9" t="e">
        <f>AI88*(1+'Rents and Expenses'!$L$37)</f>
        <v>#REF!</v>
      </c>
      <c r="AK88" s="9" t="e">
        <f>AJ88*(1+'Rents and Expenses'!$L$37)</f>
        <v>#REF!</v>
      </c>
      <c r="AL88" s="9" t="e">
        <f>AK88*(1+'Rents and Expenses'!$L$37)</f>
        <v>#REF!</v>
      </c>
      <c r="AM88" s="9" t="e">
        <f>AL88*(1+'Rents and Expenses'!$L$37)</f>
        <v>#REF!</v>
      </c>
      <c r="AN88" s="9" t="e">
        <f>AM88*(1+'Rents and Expenses'!$L$37)</f>
        <v>#REF!</v>
      </c>
      <c r="AO88" s="9" t="e">
        <f>AN88*(1+'Rents and Expenses'!$L$37)</f>
        <v>#REF!</v>
      </c>
      <c r="AP88" s="9" t="e">
        <f>AO88*(1+'Rents and Expenses'!$L$37)</f>
        <v>#REF!</v>
      </c>
      <c r="AQ88" s="9" t="e">
        <f>AP88*(1+'Rents and Expenses'!$L$37)</f>
        <v>#REF!</v>
      </c>
    </row>
    <row r="89" spans="2:43" hidden="1">
      <c r="B89" s="21" t="s">
        <v>207</v>
      </c>
      <c r="C89" s="21"/>
      <c r="D89" s="7"/>
      <c r="E89" s="9">
        <f>E57</f>
        <v>75000</v>
      </c>
      <c r="F89" s="9">
        <f>E89*(1+'Rents and Expenses'!$L$37)</f>
        <v>75000</v>
      </c>
      <c r="G89" s="9">
        <f>F89*(1+'Rents and Expenses'!$L$37)</f>
        <v>75000</v>
      </c>
      <c r="H89" s="9">
        <f>G89*(1+'Rents and Expenses'!$L$37)</f>
        <v>75000</v>
      </c>
      <c r="I89" s="9">
        <f>H89*(1+'Rents and Expenses'!$L$37)</f>
        <v>75000</v>
      </c>
      <c r="J89" s="9">
        <f>I89*(1+'Rents and Expenses'!$L$37)</f>
        <v>75000</v>
      </c>
      <c r="K89" s="9">
        <f>J89*(1+'Rents and Expenses'!$L$37)</f>
        <v>75000</v>
      </c>
      <c r="L89" s="9">
        <f>K89*(1+'Rents and Expenses'!$L$37)</f>
        <v>75000</v>
      </c>
      <c r="M89" s="9">
        <f>L89*(1+'Rents and Expenses'!$L$37)</f>
        <v>75000</v>
      </c>
      <c r="N89" s="9">
        <f>M89*(1+'Rents and Expenses'!$L$37)</f>
        <v>75000</v>
      </c>
      <c r="O89" s="9" t="e">
        <f>#REF!*(1+'Rents and Expenses'!$L$37)</f>
        <v>#REF!</v>
      </c>
      <c r="P89" s="9" t="e">
        <f>O89*(1+'Rents and Expenses'!$L$37)</f>
        <v>#REF!</v>
      </c>
      <c r="Q89" s="9" t="e">
        <f>P89*(1+'Rents and Expenses'!$L$37)</f>
        <v>#REF!</v>
      </c>
      <c r="R89" s="9" t="e">
        <f>Q89*(1+'Rents and Expenses'!$L$37)</f>
        <v>#REF!</v>
      </c>
      <c r="S89" s="9" t="e">
        <f>R89*(1+'Rents and Expenses'!$L$37)</f>
        <v>#REF!</v>
      </c>
      <c r="T89" s="9" t="e">
        <f>S89*(1+'Rents and Expenses'!$L$37)</f>
        <v>#REF!</v>
      </c>
      <c r="U89" s="9" t="e">
        <f>T89*(1+'Rents and Expenses'!$L$37)</f>
        <v>#REF!</v>
      </c>
      <c r="V89" s="9" t="e">
        <f>U89*(1+'Rents and Expenses'!$L$37)</f>
        <v>#REF!</v>
      </c>
      <c r="W89" s="9" t="e">
        <f>V89*(1+'Rents and Expenses'!$L$37)</f>
        <v>#REF!</v>
      </c>
      <c r="X89" s="9" t="e">
        <f>W89*(1+'Rents and Expenses'!$L$37)</f>
        <v>#REF!</v>
      </c>
      <c r="Y89" s="9" t="e">
        <f>X89*(1+'Rents and Expenses'!$L$37)</f>
        <v>#REF!</v>
      </c>
      <c r="Z89" s="9" t="e">
        <f>Y89*(1+'Rents and Expenses'!$L$37)</f>
        <v>#REF!</v>
      </c>
      <c r="AA89" s="9" t="e">
        <f>Z89*(1+'Rents and Expenses'!$L$37)</f>
        <v>#REF!</v>
      </c>
      <c r="AB89" s="9" t="e">
        <f>AA89*(1+'Rents and Expenses'!$L$37)</f>
        <v>#REF!</v>
      </c>
      <c r="AC89" s="9" t="e">
        <f>AB89*(1+'Rents and Expenses'!$L$37)</f>
        <v>#REF!</v>
      </c>
      <c r="AD89" s="9" t="e">
        <f>AC89*(1+'Rents and Expenses'!$L$37)</f>
        <v>#REF!</v>
      </c>
      <c r="AE89" s="9" t="e">
        <f>AD89*(1+'Rents and Expenses'!$L$37)</f>
        <v>#REF!</v>
      </c>
      <c r="AF89" s="9" t="e">
        <f>AE89*(1+'Rents and Expenses'!$L$37)</f>
        <v>#REF!</v>
      </c>
      <c r="AG89" s="9" t="e">
        <f>AF89*(1+'Rents and Expenses'!$L$37)</f>
        <v>#REF!</v>
      </c>
      <c r="AH89" s="9" t="e">
        <f>AG89*(1+'Rents and Expenses'!$L$37)</f>
        <v>#REF!</v>
      </c>
      <c r="AI89" s="9" t="e">
        <f>AH89*(1+'Rents and Expenses'!$L$37)</f>
        <v>#REF!</v>
      </c>
      <c r="AJ89" s="9" t="e">
        <f>AI89*(1+'Rents and Expenses'!$L$37)</f>
        <v>#REF!</v>
      </c>
      <c r="AK89" s="9" t="e">
        <f>AJ89*(1+'Rents and Expenses'!$L$37)</f>
        <v>#REF!</v>
      </c>
      <c r="AL89" s="9" t="e">
        <f>AK89*(1+'Rents and Expenses'!$L$37)</f>
        <v>#REF!</v>
      </c>
      <c r="AM89" s="9" t="e">
        <f>AL89*(1+'Rents and Expenses'!$L$37)</f>
        <v>#REF!</v>
      </c>
      <c r="AN89" s="9" t="e">
        <f>AM89*(1+'Rents and Expenses'!$L$37)</f>
        <v>#REF!</v>
      </c>
      <c r="AO89" s="9" t="e">
        <f>AN89*(1+'Rents and Expenses'!$L$37)</f>
        <v>#REF!</v>
      </c>
      <c r="AP89" s="9" t="e">
        <f>AO89*(1+'Rents and Expenses'!$L$37)</f>
        <v>#REF!</v>
      </c>
      <c r="AQ89" s="9" t="e">
        <f>AP89*(1+'Rents and Expenses'!$L$37)</f>
        <v>#REF!</v>
      </c>
    </row>
    <row r="90" spans="2:43" hidden="1">
      <c r="B90" s="21" t="s">
        <v>149</v>
      </c>
      <c r="C90" s="21"/>
      <c r="D90" s="7"/>
      <c r="E90" s="9">
        <f>E58</f>
        <v>45000</v>
      </c>
      <c r="F90" s="9">
        <f>E90*(1+'Rents and Expenses'!$L$37)</f>
        <v>45000</v>
      </c>
      <c r="G90" s="9">
        <f>F90*(1+'Rents and Expenses'!$L$37)</f>
        <v>45000</v>
      </c>
      <c r="H90" s="9">
        <f>G90*(1+'Rents and Expenses'!$L$37)</f>
        <v>45000</v>
      </c>
      <c r="I90" s="9">
        <f>H90*(1+'Rents and Expenses'!$L$37)</f>
        <v>45000</v>
      </c>
      <c r="J90" s="9">
        <f>I90*(1+'Rents and Expenses'!$L$37)</f>
        <v>45000</v>
      </c>
      <c r="K90" s="9">
        <f>J90*(1+'Rents and Expenses'!$L$37)</f>
        <v>45000</v>
      </c>
      <c r="L90" s="9">
        <f>K90*(1+'Rents and Expenses'!$L$37)</f>
        <v>45000</v>
      </c>
      <c r="M90" s="9">
        <f>L90*(1+'Rents and Expenses'!$L$37)</f>
        <v>45000</v>
      </c>
      <c r="N90" s="9">
        <f>M90*(1+'Rents and Expenses'!$L$37)</f>
        <v>45000</v>
      </c>
      <c r="O90" s="9" t="e">
        <f>#REF!*(1+'Rents and Expenses'!$L$37)</f>
        <v>#REF!</v>
      </c>
      <c r="P90" s="9" t="e">
        <f>O90*(1+'Rents and Expenses'!$L$37)</f>
        <v>#REF!</v>
      </c>
      <c r="Q90" s="9" t="e">
        <f>P90*(1+'Rents and Expenses'!$L$37)</f>
        <v>#REF!</v>
      </c>
      <c r="R90" s="9" t="e">
        <f>Q90*(1+'Rents and Expenses'!$L$37)</f>
        <v>#REF!</v>
      </c>
      <c r="S90" s="9" t="e">
        <f>R90*(1+'Rents and Expenses'!$L$37)</f>
        <v>#REF!</v>
      </c>
      <c r="T90" s="9" t="e">
        <f>S90*(1+'Rents and Expenses'!$L$37)</f>
        <v>#REF!</v>
      </c>
      <c r="U90" s="9" t="e">
        <f>T90*(1+'Rents and Expenses'!$L$37)</f>
        <v>#REF!</v>
      </c>
      <c r="V90" s="9" t="e">
        <f>U90*(1+'Rents and Expenses'!$L$37)</f>
        <v>#REF!</v>
      </c>
      <c r="W90" s="9" t="e">
        <f>V90*(1+'Rents and Expenses'!$L$37)</f>
        <v>#REF!</v>
      </c>
      <c r="X90" s="9" t="e">
        <f>W90*(1+'Rents and Expenses'!$L$37)</f>
        <v>#REF!</v>
      </c>
      <c r="Y90" s="9" t="e">
        <f>X90*(1+'Rents and Expenses'!$L$37)</f>
        <v>#REF!</v>
      </c>
      <c r="Z90" s="9" t="e">
        <f>Y90*(1+'Rents and Expenses'!$L$37)</f>
        <v>#REF!</v>
      </c>
      <c r="AA90" s="9" t="e">
        <f>Z90*(1+'Rents and Expenses'!$L$37)</f>
        <v>#REF!</v>
      </c>
      <c r="AB90" s="9" t="e">
        <f>AA90*(1+'Rents and Expenses'!$L$37)</f>
        <v>#REF!</v>
      </c>
      <c r="AC90" s="9" t="e">
        <f>AB90*(1+'Rents and Expenses'!$L$37)</f>
        <v>#REF!</v>
      </c>
      <c r="AD90" s="9" t="e">
        <f>AC90*(1+'Rents and Expenses'!$L$37)</f>
        <v>#REF!</v>
      </c>
      <c r="AE90" s="9" t="e">
        <f>AD90*(1+'Rents and Expenses'!$L$37)</f>
        <v>#REF!</v>
      </c>
      <c r="AF90" s="9" t="e">
        <f>AE90*(1+'Rents and Expenses'!$L$37)</f>
        <v>#REF!</v>
      </c>
      <c r="AG90" s="9" t="e">
        <f>AF90*(1+'Rents and Expenses'!$L$37)</f>
        <v>#REF!</v>
      </c>
      <c r="AH90" s="9" t="e">
        <f>AG90*(1+'Rents and Expenses'!$L$37)</f>
        <v>#REF!</v>
      </c>
      <c r="AI90" s="9" t="e">
        <f>AH90*(1+'Rents and Expenses'!$L$37)</f>
        <v>#REF!</v>
      </c>
      <c r="AJ90" s="9" t="e">
        <f>AI90*(1+'Rents and Expenses'!$L$37)</f>
        <v>#REF!</v>
      </c>
      <c r="AK90" s="9" t="e">
        <f>AJ90*(1+'Rents and Expenses'!$L$37)</f>
        <v>#REF!</v>
      </c>
      <c r="AL90" s="9" t="e">
        <f>AK90*(1+'Rents and Expenses'!$L$37)</f>
        <v>#REF!</v>
      </c>
      <c r="AM90" s="9" t="e">
        <f>AL90*(1+'Rents and Expenses'!$L$37)</f>
        <v>#REF!</v>
      </c>
      <c r="AN90" s="9" t="e">
        <f>AM90*(1+'Rents and Expenses'!$L$37)</f>
        <v>#REF!</v>
      </c>
      <c r="AO90" s="9" t="e">
        <f>AN90*(1+'Rents and Expenses'!$L$37)</f>
        <v>#REF!</v>
      </c>
      <c r="AP90" s="9" t="e">
        <f>AO90*(1+'Rents and Expenses'!$L$37)</f>
        <v>#REF!</v>
      </c>
      <c r="AQ90" s="9" t="e">
        <f>AP90*(1+'Rents and Expenses'!$L$37)</f>
        <v>#REF!</v>
      </c>
    </row>
    <row r="91" spans="2:43" hidden="1">
      <c r="B91" s="19" t="s">
        <v>150</v>
      </c>
      <c r="C91" s="19"/>
      <c r="D91" s="96"/>
      <c r="E91" s="32">
        <f>E59</f>
        <v>500</v>
      </c>
      <c r="F91" s="32">
        <f>E91*(1+'Rents and Expenses'!$L$37)</f>
        <v>500</v>
      </c>
      <c r="G91" s="32">
        <f>F91*(1+'Rents and Expenses'!$L$37)</f>
        <v>500</v>
      </c>
      <c r="H91" s="32">
        <f>G91*(1+'Rents and Expenses'!$L$37)</f>
        <v>500</v>
      </c>
      <c r="I91" s="32">
        <f>H91*(1+'Rents and Expenses'!$L$37)</f>
        <v>500</v>
      </c>
      <c r="J91" s="32">
        <f>I91*(1+'Rents and Expenses'!$L$37)</f>
        <v>500</v>
      </c>
      <c r="K91" s="32">
        <f>J91*(1+'Rents and Expenses'!$L$37)</f>
        <v>500</v>
      </c>
      <c r="L91" s="32">
        <f>K91*(1+'Rents and Expenses'!$L$37)</f>
        <v>500</v>
      </c>
      <c r="M91" s="32">
        <f>L91*(1+'Rents and Expenses'!$L$37)</f>
        <v>500</v>
      </c>
      <c r="N91" s="32">
        <f>M91*(1+'Rents and Expenses'!$L$37)</f>
        <v>500</v>
      </c>
      <c r="O91" s="32" t="e">
        <f>#REF!*(1+'Rents and Expenses'!$L$37)</f>
        <v>#REF!</v>
      </c>
      <c r="P91" s="32" t="e">
        <f>O91*(1+'Rents and Expenses'!$L$37)</f>
        <v>#REF!</v>
      </c>
      <c r="Q91" s="32" t="e">
        <f>P91*(1+'Rents and Expenses'!$L$37)</f>
        <v>#REF!</v>
      </c>
      <c r="R91" s="32" t="e">
        <f>Q91*(1+'Rents and Expenses'!$L$37)</f>
        <v>#REF!</v>
      </c>
      <c r="S91" s="32" t="e">
        <f>R91*(1+'Rents and Expenses'!$L$37)</f>
        <v>#REF!</v>
      </c>
      <c r="T91" s="32" t="e">
        <f>S91*(1+'Rents and Expenses'!$L$37)</f>
        <v>#REF!</v>
      </c>
      <c r="U91" s="32" t="e">
        <f>T91*(1+'Rents and Expenses'!$L$37)</f>
        <v>#REF!</v>
      </c>
      <c r="V91" s="32" t="e">
        <f>U91*(1+'Rents and Expenses'!$L$37)</f>
        <v>#REF!</v>
      </c>
      <c r="W91" s="32" t="e">
        <f>V91*(1+'Rents and Expenses'!$L$37)</f>
        <v>#REF!</v>
      </c>
      <c r="X91" s="32" t="e">
        <f>W91*(1+'Rents and Expenses'!$L$37)</f>
        <v>#REF!</v>
      </c>
      <c r="Y91" s="32" t="e">
        <f>X91*(1+'Rents and Expenses'!$L$37)</f>
        <v>#REF!</v>
      </c>
      <c r="Z91" s="32" t="e">
        <f>Y91*(1+'Rents and Expenses'!$L$37)</f>
        <v>#REF!</v>
      </c>
      <c r="AA91" s="32" t="e">
        <f>Z91*(1+'Rents and Expenses'!$L$37)</f>
        <v>#REF!</v>
      </c>
      <c r="AB91" s="32" t="e">
        <f>AA91*(1+'Rents and Expenses'!$L$37)</f>
        <v>#REF!</v>
      </c>
      <c r="AC91" s="32" t="e">
        <f>AB91*(1+'Rents and Expenses'!$L$37)</f>
        <v>#REF!</v>
      </c>
      <c r="AD91" s="32" t="e">
        <f>AC91*(1+'Rents and Expenses'!$L$37)</f>
        <v>#REF!</v>
      </c>
      <c r="AE91" s="32" t="e">
        <f>AD91*(1+'Rents and Expenses'!$L$37)</f>
        <v>#REF!</v>
      </c>
      <c r="AF91" s="32" t="e">
        <f>AE91*(1+'Rents and Expenses'!$L$37)</f>
        <v>#REF!</v>
      </c>
      <c r="AG91" s="32" t="e">
        <f>AF91*(1+'Rents and Expenses'!$L$37)</f>
        <v>#REF!</v>
      </c>
      <c r="AH91" s="32" t="e">
        <f>AG91*(1+'Rents and Expenses'!$L$37)</f>
        <v>#REF!</v>
      </c>
      <c r="AI91" s="32" t="e">
        <f>AH91*(1+'Rents and Expenses'!$L$37)</f>
        <v>#REF!</v>
      </c>
      <c r="AJ91" s="32" t="e">
        <f>AI91*(1+'Rents and Expenses'!$L$37)</f>
        <v>#REF!</v>
      </c>
      <c r="AK91" s="32" t="e">
        <f>AJ91*(1+'Rents and Expenses'!$L$37)</f>
        <v>#REF!</v>
      </c>
      <c r="AL91" s="32" t="e">
        <f>AK91*(1+'Rents and Expenses'!$L$37)</f>
        <v>#REF!</v>
      </c>
      <c r="AM91" s="32" t="e">
        <f>AL91*(1+'Rents and Expenses'!$L$37)</f>
        <v>#REF!</v>
      </c>
      <c r="AN91" s="32" t="e">
        <f>AM91*(1+'Rents and Expenses'!$L$37)</f>
        <v>#REF!</v>
      </c>
      <c r="AO91" s="32" t="e">
        <f>AN91*(1+'Rents and Expenses'!$L$37)</f>
        <v>#REF!</v>
      </c>
      <c r="AP91" s="32" t="e">
        <f>AO91*(1+'Rents and Expenses'!$L$37)</f>
        <v>#REF!</v>
      </c>
      <c r="AQ91" s="32" t="e">
        <f>AP91*(1+'Rents and Expenses'!$L$37)</f>
        <v>#REF!</v>
      </c>
    </row>
    <row r="92" spans="2:43" hidden="1">
      <c r="B92" s="21" t="s">
        <v>151</v>
      </c>
      <c r="C92" s="21"/>
      <c r="D92" s="7"/>
      <c r="E92" s="9">
        <f>SUM(E84:E91)</f>
        <v>272500</v>
      </c>
      <c r="F92" s="9">
        <f t="shared" ref="F92:AQ92" si="18">SUM(F84:F91)</f>
        <v>272500</v>
      </c>
      <c r="G92" s="9">
        <f t="shared" si="18"/>
        <v>272500</v>
      </c>
      <c r="H92" s="9">
        <f t="shared" si="18"/>
        <v>272500</v>
      </c>
      <c r="I92" s="9">
        <f t="shared" si="18"/>
        <v>272500</v>
      </c>
      <c r="J92" s="9">
        <f t="shared" si="18"/>
        <v>272500</v>
      </c>
      <c r="K92" s="9">
        <f t="shared" si="18"/>
        <v>272500</v>
      </c>
      <c r="L92" s="9">
        <f t="shared" si="18"/>
        <v>272500</v>
      </c>
      <c r="M92" s="9">
        <f t="shared" si="18"/>
        <v>272500</v>
      </c>
      <c r="N92" s="9">
        <f t="shared" si="18"/>
        <v>272500</v>
      </c>
      <c r="O92" s="9" t="e">
        <f t="shared" si="18"/>
        <v>#REF!</v>
      </c>
      <c r="P92" s="9" t="e">
        <f t="shared" si="18"/>
        <v>#REF!</v>
      </c>
      <c r="Q92" s="9" t="e">
        <f t="shared" si="18"/>
        <v>#REF!</v>
      </c>
      <c r="R92" s="9" t="e">
        <f t="shared" si="18"/>
        <v>#REF!</v>
      </c>
      <c r="S92" s="9" t="e">
        <f t="shared" si="18"/>
        <v>#REF!</v>
      </c>
      <c r="T92" s="9" t="e">
        <f t="shared" si="18"/>
        <v>#REF!</v>
      </c>
      <c r="U92" s="9" t="e">
        <f t="shared" si="18"/>
        <v>#REF!</v>
      </c>
      <c r="V92" s="9" t="e">
        <f t="shared" si="18"/>
        <v>#REF!</v>
      </c>
      <c r="W92" s="9" t="e">
        <f t="shared" si="18"/>
        <v>#REF!</v>
      </c>
      <c r="X92" s="9" t="e">
        <f t="shared" si="18"/>
        <v>#REF!</v>
      </c>
      <c r="Y92" s="9" t="e">
        <f t="shared" si="18"/>
        <v>#REF!</v>
      </c>
      <c r="Z92" s="9" t="e">
        <f t="shared" si="18"/>
        <v>#REF!</v>
      </c>
      <c r="AA92" s="9" t="e">
        <f t="shared" si="18"/>
        <v>#REF!</v>
      </c>
      <c r="AB92" s="9" t="e">
        <f t="shared" si="18"/>
        <v>#REF!</v>
      </c>
      <c r="AC92" s="9" t="e">
        <f t="shared" si="18"/>
        <v>#REF!</v>
      </c>
      <c r="AD92" s="9" t="e">
        <f t="shared" si="18"/>
        <v>#REF!</v>
      </c>
      <c r="AE92" s="9" t="e">
        <f t="shared" si="18"/>
        <v>#REF!</v>
      </c>
      <c r="AF92" s="9" t="e">
        <f t="shared" si="18"/>
        <v>#REF!</v>
      </c>
      <c r="AG92" s="9" t="e">
        <f t="shared" si="18"/>
        <v>#REF!</v>
      </c>
      <c r="AH92" s="9" t="e">
        <f t="shared" si="18"/>
        <v>#REF!</v>
      </c>
      <c r="AI92" s="9" t="e">
        <f t="shared" si="18"/>
        <v>#REF!</v>
      </c>
      <c r="AJ92" s="9" t="e">
        <f t="shared" si="18"/>
        <v>#REF!</v>
      </c>
      <c r="AK92" s="9" t="e">
        <f t="shared" si="18"/>
        <v>#REF!</v>
      </c>
      <c r="AL92" s="9" t="e">
        <f t="shared" si="18"/>
        <v>#REF!</v>
      </c>
      <c r="AM92" s="9" t="e">
        <f t="shared" si="18"/>
        <v>#REF!</v>
      </c>
      <c r="AN92" s="9" t="e">
        <f t="shared" si="18"/>
        <v>#REF!</v>
      </c>
      <c r="AO92" s="9" t="e">
        <f t="shared" si="18"/>
        <v>#REF!</v>
      </c>
      <c r="AP92" s="9" t="e">
        <f t="shared" si="18"/>
        <v>#REF!</v>
      </c>
      <c r="AQ92" s="9" t="e">
        <f t="shared" si="18"/>
        <v>#REF!</v>
      </c>
    </row>
    <row r="93" spans="2:43" hidden="1">
      <c r="B93" s="21" t="s">
        <v>208</v>
      </c>
      <c r="C93" s="21"/>
      <c r="D93" s="7"/>
      <c r="E93" s="9">
        <f>E61</f>
        <v>12500</v>
      </c>
      <c r="F93" s="9">
        <f>E93*(1+'Rents and Expenses'!$L$9)</f>
        <v>12500</v>
      </c>
      <c r="G93" s="9">
        <f>F93*(1+'Rents and Expenses'!$L$9)</f>
        <v>12500</v>
      </c>
      <c r="H93" s="9">
        <f>G93*(1+'Rents and Expenses'!$L$9)</f>
        <v>12500</v>
      </c>
      <c r="I93" s="9">
        <f>H93*(1+'Rents and Expenses'!$L$9)</f>
        <v>12500</v>
      </c>
      <c r="J93" s="9">
        <f>I93*(1+'Rents and Expenses'!$L$9)</f>
        <v>12500</v>
      </c>
      <c r="K93" s="9">
        <f>J93*(1+'Rents and Expenses'!$L$9)</f>
        <v>12500</v>
      </c>
      <c r="L93" s="9">
        <f>K93*(1+'Rents and Expenses'!$L$9)</f>
        <v>12500</v>
      </c>
      <c r="M93" s="9">
        <f>L93*(1+'Rents and Expenses'!$L$9)</f>
        <v>12500</v>
      </c>
      <c r="N93" s="9">
        <f>M93*(1+'Rents and Expenses'!$L$9)</f>
        <v>12500</v>
      </c>
      <c r="O93" s="9" t="e">
        <f>#REF!*(1+'Rents and Expenses'!$L$9)</f>
        <v>#REF!</v>
      </c>
      <c r="P93" s="9" t="e">
        <f>O93*(1+'Rents and Expenses'!$L$9)</f>
        <v>#REF!</v>
      </c>
      <c r="Q93" s="9" t="e">
        <f>P93*(1+'Rents and Expenses'!$L$9)</f>
        <v>#REF!</v>
      </c>
      <c r="R93" s="9" t="e">
        <f>Q93*(1+'Rents and Expenses'!$L$9)</f>
        <v>#REF!</v>
      </c>
      <c r="S93" s="9" t="e">
        <f>R93*(1+'Rents and Expenses'!$L$9)</f>
        <v>#REF!</v>
      </c>
      <c r="T93" s="9" t="e">
        <f>S93*(1+'Rents and Expenses'!$L$9)</f>
        <v>#REF!</v>
      </c>
      <c r="U93" s="9" t="e">
        <f>T93*(1+'Rents and Expenses'!$L$9)</f>
        <v>#REF!</v>
      </c>
      <c r="V93" s="9" t="e">
        <f>U93*(1+'Rents and Expenses'!$L$9)</f>
        <v>#REF!</v>
      </c>
      <c r="W93" s="9" t="e">
        <f>V93*(1+'Rents and Expenses'!$L$9)</f>
        <v>#REF!</v>
      </c>
      <c r="X93" s="9" t="e">
        <f>W93*(1+'Rents and Expenses'!$L$9)</f>
        <v>#REF!</v>
      </c>
      <c r="Y93" s="9" t="e">
        <f>X93*(1+'Rents and Expenses'!$L$9)</f>
        <v>#REF!</v>
      </c>
      <c r="Z93" s="9" t="e">
        <f>Y93*(1+'Rents and Expenses'!$L$9)</f>
        <v>#REF!</v>
      </c>
      <c r="AA93" s="9" t="e">
        <f>Z93*(1+'Rents and Expenses'!$L$9)</f>
        <v>#REF!</v>
      </c>
      <c r="AB93" s="9" t="e">
        <f>AA93*(1+'Rents and Expenses'!$L$9)</f>
        <v>#REF!</v>
      </c>
      <c r="AC93" s="9" t="e">
        <f>AB93*(1+'Rents and Expenses'!$L$9)</f>
        <v>#REF!</v>
      </c>
      <c r="AD93" s="9" t="e">
        <f>AC93*(1+'Rents and Expenses'!$L$9)</f>
        <v>#REF!</v>
      </c>
      <c r="AE93" s="9" t="e">
        <f>AD93*(1+'Rents and Expenses'!$L$9)</f>
        <v>#REF!</v>
      </c>
      <c r="AF93" s="9" t="e">
        <f>AE93*(1+'Rents and Expenses'!$L$9)</f>
        <v>#REF!</v>
      </c>
      <c r="AG93" s="9" t="e">
        <f>AF93*(1+'Rents and Expenses'!$L$9)</f>
        <v>#REF!</v>
      </c>
      <c r="AH93" s="9" t="e">
        <f>AG93*(1+'Rents and Expenses'!$L$9)</f>
        <v>#REF!</v>
      </c>
      <c r="AI93" s="9" t="e">
        <f>AH93*(1+'Rents and Expenses'!$L$9)</f>
        <v>#REF!</v>
      </c>
      <c r="AJ93" s="9" t="e">
        <f>AI93*(1+'Rents and Expenses'!$L$9)</f>
        <v>#REF!</v>
      </c>
      <c r="AK93" s="9" t="e">
        <f>AJ93*(1+'Rents and Expenses'!$L$9)</f>
        <v>#REF!</v>
      </c>
      <c r="AL93" s="9" t="e">
        <f>AK93*(1+'Rents and Expenses'!$L$9)</f>
        <v>#REF!</v>
      </c>
      <c r="AM93" s="9" t="e">
        <f>AL93*(1+'Rents and Expenses'!$L$9)</f>
        <v>#REF!</v>
      </c>
      <c r="AN93" s="9" t="e">
        <f>AM93*(1+'Rents and Expenses'!$L$9)</f>
        <v>#REF!</v>
      </c>
      <c r="AO93" s="9" t="e">
        <f>AN93*(1+'Rents and Expenses'!$L$9)</f>
        <v>#REF!</v>
      </c>
      <c r="AP93" s="9" t="e">
        <f>AO93*(1+'Rents and Expenses'!$L$9)</f>
        <v>#REF!</v>
      </c>
      <c r="AQ93" s="9" t="e">
        <f>AP93*(1+'Rents and Expenses'!$L$9)</f>
        <v>#REF!</v>
      </c>
    </row>
    <row r="94" spans="2:43" hidden="1">
      <c r="B94" s="19" t="s">
        <v>152</v>
      </c>
      <c r="C94" s="19"/>
      <c r="D94" s="96"/>
      <c r="E94" s="32" t="e">
        <f>#REF!</f>
        <v>#REF!</v>
      </c>
      <c r="F94" s="32" t="e">
        <f>E94*(1+'Rents and Expenses'!$L$37)</f>
        <v>#REF!</v>
      </c>
      <c r="G94" s="32" t="e">
        <f>F94*(1+'Rents and Expenses'!$L$37)</f>
        <v>#REF!</v>
      </c>
      <c r="H94" s="32" t="e">
        <f>G94*(1+'Rents and Expenses'!$L$37)</f>
        <v>#REF!</v>
      </c>
      <c r="I94" s="32" t="e">
        <f>H94*(1+'Rents and Expenses'!$L$37)</f>
        <v>#REF!</v>
      </c>
      <c r="J94" s="32" t="e">
        <f>I94*(1+'Rents and Expenses'!$L$37)</f>
        <v>#REF!</v>
      </c>
      <c r="K94" s="32" t="e">
        <f>J94*(1+'Rents and Expenses'!$L$37)</f>
        <v>#REF!</v>
      </c>
      <c r="L94" s="32" t="e">
        <f>K94*(1+'Rents and Expenses'!$L$37)</f>
        <v>#REF!</v>
      </c>
      <c r="M94" s="32" t="e">
        <f>L94*(1+'Rents and Expenses'!$L$37)</f>
        <v>#REF!</v>
      </c>
      <c r="N94" s="32" t="e">
        <f>M94*(1+'Rents and Expenses'!$L$37)</f>
        <v>#REF!</v>
      </c>
      <c r="O94" s="32" t="e">
        <f>#REF!*(1+'Rents and Expenses'!$L$37)</f>
        <v>#REF!</v>
      </c>
      <c r="P94" s="32" t="e">
        <f>O94*(1+'Rents and Expenses'!$L$37)</f>
        <v>#REF!</v>
      </c>
      <c r="Q94" s="32" t="e">
        <f>P94*(1+'Rents and Expenses'!$L$37)</f>
        <v>#REF!</v>
      </c>
      <c r="R94" s="32" t="e">
        <f>Q94*(1+'Rents and Expenses'!$L$37)</f>
        <v>#REF!</v>
      </c>
      <c r="S94" s="32" t="e">
        <f>R94*(1+'Rents and Expenses'!$L$37)</f>
        <v>#REF!</v>
      </c>
      <c r="T94" s="32" t="e">
        <f>S94*(1+'Rents and Expenses'!$L$37)</f>
        <v>#REF!</v>
      </c>
      <c r="U94" s="32" t="e">
        <f>T94*(1+'Rents and Expenses'!$L$37)</f>
        <v>#REF!</v>
      </c>
      <c r="V94" s="32" t="e">
        <f>U94*(1+'Rents and Expenses'!$L$37)</f>
        <v>#REF!</v>
      </c>
      <c r="W94" s="32" t="e">
        <f>V94*(1+'Rents and Expenses'!$L$37)</f>
        <v>#REF!</v>
      </c>
      <c r="X94" s="32" t="e">
        <f>W94*(1+'Rents and Expenses'!$L$37)</f>
        <v>#REF!</v>
      </c>
      <c r="Y94" s="32" t="e">
        <f>X94*(1+'Rents and Expenses'!$L$37)</f>
        <v>#REF!</v>
      </c>
      <c r="Z94" s="32" t="e">
        <f>Y94*(1+'Rents and Expenses'!$L$37)</f>
        <v>#REF!</v>
      </c>
      <c r="AA94" s="32" t="e">
        <f>Z94*(1+'Rents and Expenses'!$L$37)</f>
        <v>#REF!</v>
      </c>
      <c r="AB94" s="32" t="e">
        <f>AA94*(1+'Rents and Expenses'!$L$37)</f>
        <v>#REF!</v>
      </c>
      <c r="AC94" s="32" t="e">
        <f>AB94*(1+'Rents and Expenses'!$L$37)</f>
        <v>#REF!</v>
      </c>
      <c r="AD94" s="32" t="e">
        <f>AC94*(1+'Rents and Expenses'!$L$37)</f>
        <v>#REF!</v>
      </c>
      <c r="AE94" s="32" t="e">
        <f>AD94*(1+'Rents and Expenses'!$L$37)</f>
        <v>#REF!</v>
      </c>
      <c r="AF94" s="32" t="e">
        <f>AE94*(1+'Rents and Expenses'!$L$37)</f>
        <v>#REF!</v>
      </c>
      <c r="AG94" s="32" t="e">
        <f>AF94*(1+'Rents and Expenses'!$L$37)</f>
        <v>#REF!</v>
      </c>
      <c r="AH94" s="32" t="e">
        <f>AG94*(1+'Rents and Expenses'!$L$37)</f>
        <v>#REF!</v>
      </c>
      <c r="AI94" s="32" t="e">
        <f>AH94*(1+'Rents and Expenses'!$L$37)</f>
        <v>#REF!</v>
      </c>
      <c r="AJ94" s="32" t="e">
        <f>AI94*(1+'Rents and Expenses'!$L$37)</f>
        <v>#REF!</v>
      </c>
      <c r="AK94" s="32" t="e">
        <f>AJ94*(1+'Rents and Expenses'!$L$37)</f>
        <v>#REF!</v>
      </c>
      <c r="AL94" s="32" t="e">
        <f>AK94*(1+'Rents and Expenses'!$L$37)</f>
        <v>#REF!</v>
      </c>
      <c r="AM94" s="32" t="e">
        <f>AL94*(1+'Rents and Expenses'!$L$37)</f>
        <v>#REF!</v>
      </c>
      <c r="AN94" s="32" t="e">
        <f>AM94*(1+'Rents and Expenses'!$L$37)</f>
        <v>#REF!</v>
      </c>
      <c r="AO94" s="32" t="e">
        <f>AN94*(1+'Rents and Expenses'!$L$37)</f>
        <v>#REF!</v>
      </c>
      <c r="AP94" s="32" t="e">
        <f>AO94*(1+'Rents and Expenses'!$L$37)</f>
        <v>#REF!</v>
      </c>
      <c r="AQ94" s="32" t="e">
        <f>AP94*(1+'Rents and Expenses'!$L$37)</f>
        <v>#REF!</v>
      </c>
    </row>
    <row r="95" spans="2:43" hidden="1">
      <c r="B95" s="35" t="s">
        <v>78</v>
      </c>
      <c r="C95" s="35"/>
      <c r="D95" s="7"/>
      <c r="E95" s="9" t="e">
        <f>E81-E92-E93-E94</f>
        <v>#REF!</v>
      </c>
      <c r="F95" s="9" t="e">
        <f t="shared" ref="F95:AQ95" si="19">F81-F92-F93-F94</f>
        <v>#REF!</v>
      </c>
      <c r="G95" s="9" t="e">
        <f t="shared" si="19"/>
        <v>#REF!</v>
      </c>
      <c r="H95" s="9" t="e">
        <f t="shared" si="19"/>
        <v>#REF!</v>
      </c>
      <c r="I95" s="9" t="e">
        <f t="shared" si="19"/>
        <v>#REF!</v>
      </c>
      <c r="J95" s="9" t="e">
        <f t="shared" si="19"/>
        <v>#REF!</v>
      </c>
      <c r="K95" s="9" t="e">
        <f t="shared" si="19"/>
        <v>#REF!</v>
      </c>
      <c r="L95" s="9" t="e">
        <f t="shared" si="19"/>
        <v>#REF!</v>
      </c>
      <c r="M95" s="9" t="e">
        <f t="shared" si="19"/>
        <v>#REF!</v>
      </c>
      <c r="N95" s="9" t="e">
        <f t="shared" si="19"/>
        <v>#REF!</v>
      </c>
      <c r="O95" s="9" t="e">
        <f t="shared" si="19"/>
        <v>#REF!</v>
      </c>
      <c r="P95" s="9" t="e">
        <f t="shared" si="19"/>
        <v>#REF!</v>
      </c>
      <c r="Q95" s="9" t="e">
        <f t="shared" si="19"/>
        <v>#REF!</v>
      </c>
      <c r="R95" s="9" t="e">
        <f t="shared" si="19"/>
        <v>#REF!</v>
      </c>
      <c r="S95" s="9" t="e">
        <f t="shared" si="19"/>
        <v>#REF!</v>
      </c>
      <c r="T95" s="9" t="e">
        <f t="shared" si="19"/>
        <v>#REF!</v>
      </c>
      <c r="U95" s="9" t="e">
        <f t="shared" si="19"/>
        <v>#REF!</v>
      </c>
      <c r="V95" s="9" t="e">
        <f t="shared" si="19"/>
        <v>#REF!</v>
      </c>
      <c r="W95" s="9" t="e">
        <f t="shared" si="19"/>
        <v>#REF!</v>
      </c>
      <c r="X95" s="9" t="e">
        <f t="shared" si="19"/>
        <v>#REF!</v>
      </c>
      <c r="Y95" s="9" t="e">
        <f t="shared" si="19"/>
        <v>#REF!</v>
      </c>
      <c r="Z95" s="9" t="e">
        <f t="shared" si="19"/>
        <v>#REF!</v>
      </c>
      <c r="AA95" s="9" t="e">
        <f t="shared" si="19"/>
        <v>#REF!</v>
      </c>
      <c r="AB95" s="9" t="e">
        <f t="shared" si="19"/>
        <v>#REF!</v>
      </c>
      <c r="AC95" s="9" t="e">
        <f t="shared" si="19"/>
        <v>#REF!</v>
      </c>
      <c r="AD95" s="9" t="e">
        <f t="shared" si="19"/>
        <v>#REF!</v>
      </c>
      <c r="AE95" s="9" t="e">
        <f t="shared" si="19"/>
        <v>#REF!</v>
      </c>
      <c r="AF95" s="9" t="e">
        <f t="shared" si="19"/>
        <v>#REF!</v>
      </c>
      <c r="AG95" s="9" t="e">
        <f t="shared" si="19"/>
        <v>#REF!</v>
      </c>
      <c r="AH95" s="9" t="e">
        <f t="shared" si="19"/>
        <v>#REF!</v>
      </c>
      <c r="AI95" s="9" t="e">
        <f t="shared" si="19"/>
        <v>#REF!</v>
      </c>
      <c r="AJ95" s="9" t="e">
        <f t="shared" si="19"/>
        <v>#REF!</v>
      </c>
      <c r="AK95" s="9" t="e">
        <f t="shared" si="19"/>
        <v>#REF!</v>
      </c>
      <c r="AL95" s="9" t="e">
        <f t="shared" si="19"/>
        <v>#REF!</v>
      </c>
      <c r="AM95" s="9" t="e">
        <f t="shared" si="19"/>
        <v>#REF!</v>
      </c>
      <c r="AN95" s="9" t="e">
        <f t="shared" si="19"/>
        <v>#REF!</v>
      </c>
      <c r="AO95" s="9" t="e">
        <f t="shared" si="19"/>
        <v>#REF!</v>
      </c>
      <c r="AP95" s="9" t="e">
        <f t="shared" si="19"/>
        <v>#REF!</v>
      </c>
      <c r="AQ95" s="9" t="e">
        <f t="shared" si="19"/>
        <v>#REF!</v>
      </c>
    </row>
    <row r="96" spans="2:43" hidden="1">
      <c r="B96" s="97"/>
      <c r="C96" s="97"/>
      <c r="D96" s="97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</row>
    <row r="97" spans="2:46" hidden="1">
      <c r="B97" s="7" t="s">
        <v>79</v>
      </c>
      <c r="C97" s="7"/>
      <c r="D97" s="7"/>
      <c r="E97" s="9">
        <f t="shared" ref="E97:AQ97" si="20">E155</f>
        <v>0</v>
      </c>
      <c r="F97" s="9">
        <f t="shared" si="20"/>
        <v>0</v>
      </c>
      <c r="G97" s="9">
        <f t="shared" si="20"/>
        <v>0</v>
      </c>
      <c r="H97" s="9">
        <f t="shared" si="20"/>
        <v>0</v>
      </c>
      <c r="I97" s="9">
        <f t="shared" si="20"/>
        <v>0</v>
      </c>
      <c r="J97" s="9">
        <f t="shared" si="20"/>
        <v>0</v>
      </c>
      <c r="K97" s="9">
        <f t="shared" si="20"/>
        <v>0</v>
      </c>
      <c r="L97" s="9">
        <f t="shared" si="20"/>
        <v>0</v>
      </c>
      <c r="M97" s="9">
        <f t="shared" si="20"/>
        <v>0</v>
      </c>
      <c r="N97" s="9">
        <f t="shared" si="20"/>
        <v>0</v>
      </c>
      <c r="O97" s="9" t="e">
        <f t="shared" si="20"/>
        <v>#REF!</v>
      </c>
      <c r="P97" s="9" t="e">
        <f t="shared" si="20"/>
        <v>#REF!</v>
      </c>
      <c r="Q97" s="9" t="e">
        <f t="shared" si="20"/>
        <v>#REF!</v>
      </c>
      <c r="R97" s="9" t="e">
        <f t="shared" si="20"/>
        <v>#REF!</v>
      </c>
      <c r="S97" s="9" t="e">
        <f t="shared" si="20"/>
        <v>#REF!</v>
      </c>
      <c r="T97" s="9" t="e">
        <f t="shared" si="20"/>
        <v>#REF!</v>
      </c>
      <c r="U97" s="9" t="e">
        <f t="shared" si="20"/>
        <v>#REF!</v>
      </c>
      <c r="V97" s="9" t="e">
        <f t="shared" si="20"/>
        <v>#REF!</v>
      </c>
      <c r="W97" s="9" t="e">
        <f t="shared" si="20"/>
        <v>#REF!</v>
      </c>
      <c r="X97" s="9" t="e">
        <f t="shared" si="20"/>
        <v>#REF!</v>
      </c>
      <c r="Y97" s="9" t="e">
        <f t="shared" si="20"/>
        <v>#REF!</v>
      </c>
      <c r="Z97" s="9" t="e">
        <f t="shared" si="20"/>
        <v>#REF!</v>
      </c>
      <c r="AA97" s="9" t="e">
        <f t="shared" si="20"/>
        <v>#REF!</v>
      </c>
      <c r="AB97" s="9" t="e">
        <f t="shared" si="20"/>
        <v>#REF!</v>
      </c>
      <c r="AC97" s="9" t="e">
        <f t="shared" si="20"/>
        <v>#REF!</v>
      </c>
      <c r="AD97" s="9" t="e">
        <f t="shared" si="20"/>
        <v>#REF!</v>
      </c>
      <c r="AE97" s="9" t="e">
        <f t="shared" si="20"/>
        <v>#REF!</v>
      </c>
      <c r="AF97" s="9" t="e">
        <f t="shared" si="20"/>
        <v>#REF!</v>
      </c>
      <c r="AG97" s="9" t="e">
        <f t="shared" si="20"/>
        <v>#REF!</v>
      </c>
      <c r="AH97" s="9" t="e">
        <f t="shared" si="20"/>
        <v>#REF!</v>
      </c>
      <c r="AI97" s="9" t="e">
        <f t="shared" si="20"/>
        <v>#REF!</v>
      </c>
      <c r="AJ97" s="9" t="e">
        <f t="shared" si="20"/>
        <v>#REF!</v>
      </c>
      <c r="AK97" s="9" t="e">
        <f t="shared" si="20"/>
        <v>#REF!</v>
      </c>
      <c r="AL97" s="9" t="e">
        <f t="shared" si="20"/>
        <v>#REF!</v>
      </c>
      <c r="AM97" s="9" t="e">
        <f t="shared" si="20"/>
        <v>#REF!</v>
      </c>
      <c r="AN97" s="9" t="e">
        <f t="shared" si="20"/>
        <v>#REF!</v>
      </c>
      <c r="AO97" s="9" t="e">
        <f t="shared" si="20"/>
        <v>#REF!</v>
      </c>
      <c r="AP97" s="9" t="e">
        <f t="shared" si="20"/>
        <v>#REF!</v>
      </c>
      <c r="AQ97" s="9" t="e">
        <f t="shared" si="20"/>
        <v>#REF!</v>
      </c>
    </row>
    <row r="98" spans="2:46" hidden="1">
      <c r="B98" s="7" t="s">
        <v>289</v>
      </c>
      <c r="C98" s="7"/>
      <c r="D98" s="7"/>
      <c r="E98" s="9">
        <f>E166+E177</f>
        <v>0</v>
      </c>
      <c r="F98" s="9">
        <f t="shared" ref="F98:AQ98" si="21">F166+F177</f>
        <v>0</v>
      </c>
      <c r="G98" s="9">
        <f t="shared" si="21"/>
        <v>0</v>
      </c>
      <c r="H98" s="9">
        <f t="shared" si="21"/>
        <v>0</v>
      </c>
      <c r="I98" s="9">
        <f t="shared" si="21"/>
        <v>0</v>
      </c>
      <c r="J98" s="9">
        <f t="shared" si="21"/>
        <v>0</v>
      </c>
      <c r="K98" s="9">
        <f t="shared" si="21"/>
        <v>0</v>
      </c>
      <c r="L98" s="9">
        <f t="shared" si="21"/>
        <v>0</v>
      </c>
      <c r="M98" s="9">
        <f t="shared" si="21"/>
        <v>0</v>
      </c>
      <c r="N98" s="9">
        <f t="shared" si="21"/>
        <v>0</v>
      </c>
      <c r="O98" s="9" t="e">
        <f t="shared" si="21"/>
        <v>#REF!</v>
      </c>
      <c r="P98" s="9" t="e">
        <f t="shared" si="21"/>
        <v>#REF!</v>
      </c>
      <c r="Q98" s="9" t="e">
        <f t="shared" si="21"/>
        <v>#REF!</v>
      </c>
      <c r="R98" s="9" t="e">
        <f t="shared" si="21"/>
        <v>#REF!</v>
      </c>
      <c r="S98" s="9" t="e">
        <f t="shared" si="21"/>
        <v>#REF!</v>
      </c>
      <c r="T98" s="9" t="e">
        <f t="shared" si="21"/>
        <v>#REF!</v>
      </c>
      <c r="U98" s="9" t="e">
        <f t="shared" si="21"/>
        <v>#REF!</v>
      </c>
      <c r="V98" s="9" t="e">
        <f t="shared" si="21"/>
        <v>#REF!</v>
      </c>
      <c r="W98" s="9" t="e">
        <f t="shared" si="21"/>
        <v>#REF!</v>
      </c>
      <c r="X98" s="9" t="e">
        <f t="shared" si="21"/>
        <v>#REF!</v>
      </c>
      <c r="Y98" s="9" t="e">
        <f t="shared" si="21"/>
        <v>#REF!</v>
      </c>
      <c r="Z98" s="9" t="e">
        <f t="shared" si="21"/>
        <v>#REF!</v>
      </c>
      <c r="AA98" s="9" t="e">
        <f t="shared" si="21"/>
        <v>#REF!</v>
      </c>
      <c r="AB98" s="9" t="e">
        <f t="shared" si="21"/>
        <v>#REF!</v>
      </c>
      <c r="AC98" s="9" t="e">
        <f t="shared" si="21"/>
        <v>#REF!</v>
      </c>
      <c r="AD98" s="9" t="e">
        <f t="shared" si="21"/>
        <v>#REF!</v>
      </c>
      <c r="AE98" s="9" t="e">
        <f t="shared" si="21"/>
        <v>#REF!</v>
      </c>
      <c r="AF98" s="9" t="e">
        <f t="shared" si="21"/>
        <v>#REF!</v>
      </c>
      <c r="AG98" s="9" t="e">
        <f t="shared" si="21"/>
        <v>#REF!</v>
      </c>
      <c r="AH98" s="9" t="e">
        <f t="shared" si="21"/>
        <v>#REF!</v>
      </c>
      <c r="AI98" s="9" t="e">
        <f t="shared" si="21"/>
        <v>#REF!</v>
      </c>
      <c r="AJ98" s="9" t="e">
        <f t="shared" si="21"/>
        <v>#REF!</v>
      </c>
      <c r="AK98" s="9" t="e">
        <f t="shared" si="21"/>
        <v>#REF!</v>
      </c>
      <c r="AL98" s="9" t="e">
        <f t="shared" si="21"/>
        <v>#REF!</v>
      </c>
      <c r="AM98" s="9" t="e">
        <f t="shared" si="21"/>
        <v>#REF!</v>
      </c>
      <c r="AN98" s="9" t="e">
        <f t="shared" si="21"/>
        <v>#REF!</v>
      </c>
      <c r="AO98" s="9" t="e">
        <f t="shared" si="21"/>
        <v>#REF!</v>
      </c>
      <c r="AP98" s="9" t="e">
        <f t="shared" si="21"/>
        <v>#REF!</v>
      </c>
      <c r="AQ98" s="9" t="e">
        <f t="shared" si="21"/>
        <v>#REF!</v>
      </c>
    </row>
    <row r="99" spans="2:46" hidden="1">
      <c r="B99" s="7" t="s">
        <v>210</v>
      </c>
      <c r="C99" s="7"/>
      <c r="D99" s="7"/>
      <c r="E99" s="9">
        <f>E191+E186</f>
        <v>0</v>
      </c>
      <c r="F99" s="9">
        <f t="shared" ref="F99:AQ99" si="22">F191+F186</f>
        <v>0</v>
      </c>
      <c r="G99" s="9">
        <f t="shared" si="22"/>
        <v>0</v>
      </c>
      <c r="H99" s="9">
        <f t="shared" si="22"/>
        <v>0</v>
      </c>
      <c r="I99" s="9">
        <f t="shared" si="22"/>
        <v>0</v>
      </c>
      <c r="J99" s="9">
        <f t="shared" si="22"/>
        <v>0</v>
      </c>
      <c r="K99" s="9">
        <f t="shared" si="22"/>
        <v>0</v>
      </c>
      <c r="L99" s="9">
        <f t="shared" si="22"/>
        <v>0</v>
      </c>
      <c r="M99" s="9">
        <f t="shared" si="22"/>
        <v>0</v>
      </c>
      <c r="N99" s="9">
        <f t="shared" si="22"/>
        <v>0</v>
      </c>
      <c r="O99" s="9" t="e">
        <f t="shared" si="22"/>
        <v>#REF!</v>
      </c>
      <c r="P99" s="9" t="e">
        <f t="shared" si="22"/>
        <v>#REF!</v>
      </c>
      <c r="Q99" s="9" t="e">
        <f t="shared" si="22"/>
        <v>#REF!</v>
      </c>
      <c r="R99" s="9" t="e">
        <f t="shared" si="22"/>
        <v>#REF!</v>
      </c>
      <c r="S99" s="9" t="e">
        <f t="shared" si="22"/>
        <v>#REF!</v>
      </c>
      <c r="T99" s="9" t="e">
        <f t="shared" si="22"/>
        <v>#REF!</v>
      </c>
      <c r="U99" s="9" t="e">
        <f t="shared" si="22"/>
        <v>#REF!</v>
      </c>
      <c r="V99" s="9" t="e">
        <f t="shared" si="22"/>
        <v>#REF!</v>
      </c>
      <c r="W99" s="9" t="e">
        <f t="shared" si="22"/>
        <v>#REF!</v>
      </c>
      <c r="X99" s="9" t="e">
        <f t="shared" si="22"/>
        <v>#REF!</v>
      </c>
      <c r="Y99" s="9" t="e">
        <f t="shared" si="22"/>
        <v>#REF!</v>
      </c>
      <c r="Z99" s="9" t="e">
        <f t="shared" si="22"/>
        <v>#REF!</v>
      </c>
      <c r="AA99" s="9" t="e">
        <f t="shared" si="22"/>
        <v>#REF!</v>
      </c>
      <c r="AB99" s="9" t="e">
        <f t="shared" si="22"/>
        <v>#REF!</v>
      </c>
      <c r="AC99" s="9" t="e">
        <f t="shared" si="22"/>
        <v>#REF!</v>
      </c>
      <c r="AD99" s="9" t="e">
        <f t="shared" si="22"/>
        <v>#REF!</v>
      </c>
      <c r="AE99" s="9" t="e">
        <f t="shared" si="22"/>
        <v>#REF!</v>
      </c>
      <c r="AF99" s="9" t="e">
        <f t="shared" si="22"/>
        <v>#REF!</v>
      </c>
      <c r="AG99" s="9" t="e">
        <f t="shared" si="22"/>
        <v>#REF!</v>
      </c>
      <c r="AH99" s="9" t="e">
        <f t="shared" si="22"/>
        <v>#REF!</v>
      </c>
      <c r="AI99" s="9" t="e">
        <f t="shared" si="22"/>
        <v>#REF!</v>
      </c>
      <c r="AJ99" s="9" t="e">
        <f t="shared" si="22"/>
        <v>#REF!</v>
      </c>
      <c r="AK99" s="9" t="e">
        <f t="shared" si="22"/>
        <v>#REF!</v>
      </c>
      <c r="AL99" s="9" t="e">
        <f t="shared" si="22"/>
        <v>#REF!</v>
      </c>
      <c r="AM99" s="9" t="e">
        <f t="shared" si="22"/>
        <v>#REF!</v>
      </c>
      <c r="AN99" s="9" t="e">
        <f t="shared" si="22"/>
        <v>#REF!</v>
      </c>
      <c r="AO99" s="9" t="e">
        <f t="shared" si="22"/>
        <v>#REF!</v>
      </c>
      <c r="AP99" s="9" t="e">
        <f t="shared" si="22"/>
        <v>#REF!</v>
      </c>
      <c r="AQ99" s="9" t="e">
        <f t="shared" si="22"/>
        <v>#REF!</v>
      </c>
    </row>
    <row r="100" spans="2:46" hidden="1">
      <c r="B100" s="21" t="s">
        <v>211</v>
      </c>
      <c r="C100" s="21"/>
      <c r="D100" s="7"/>
      <c r="E100" s="9">
        <f>E201+E215</f>
        <v>0</v>
      </c>
      <c r="F100" s="9">
        <f t="shared" ref="F100:AQ100" si="23">F201+F215</f>
        <v>0</v>
      </c>
      <c r="G100" s="9">
        <f t="shared" si="23"/>
        <v>0</v>
      </c>
      <c r="H100" s="9">
        <f t="shared" si="23"/>
        <v>0</v>
      </c>
      <c r="I100" s="9">
        <f t="shared" si="23"/>
        <v>0</v>
      </c>
      <c r="J100" s="9">
        <f t="shared" si="23"/>
        <v>0</v>
      </c>
      <c r="K100" s="9">
        <f t="shared" si="23"/>
        <v>0</v>
      </c>
      <c r="L100" s="9">
        <f t="shared" si="23"/>
        <v>0</v>
      </c>
      <c r="M100" s="9">
        <f t="shared" si="23"/>
        <v>0</v>
      </c>
      <c r="N100" s="9">
        <f t="shared" si="23"/>
        <v>0</v>
      </c>
      <c r="O100" s="9" t="e">
        <f t="shared" si="23"/>
        <v>#REF!</v>
      </c>
      <c r="P100" s="9" t="e">
        <f t="shared" si="23"/>
        <v>#REF!</v>
      </c>
      <c r="Q100" s="9" t="e">
        <f t="shared" si="23"/>
        <v>#REF!</v>
      </c>
      <c r="R100" s="9" t="e">
        <f t="shared" si="23"/>
        <v>#REF!</v>
      </c>
      <c r="S100" s="9" t="e">
        <f t="shared" si="23"/>
        <v>#REF!</v>
      </c>
      <c r="T100" s="9" t="e">
        <f t="shared" si="23"/>
        <v>#REF!</v>
      </c>
      <c r="U100" s="9" t="e">
        <f t="shared" si="23"/>
        <v>#REF!</v>
      </c>
      <c r="V100" s="9" t="e">
        <f t="shared" si="23"/>
        <v>#REF!</v>
      </c>
      <c r="W100" s="9" t="e">
        <f t="shared" si="23"/>
        <v>#REF!</v>
      </c>
      <c r="X100" s="9" t="e">
        <f t="shared" si="23"/>
        <v>#REF!</v>
      </c>
      <c r="Y100" s="9" t="e">
        <f t="shared" si="23"/>
        <v>#REF!</v>
      </c>
      <c r="Z100" s="9" t="e">
        <f t="shared" si="23"/>
        <v>#REF!</v>
      </c>
      <c r="AA100" s="9" t="e">
        <f t="shared" si="23"/>
        <v>#REF!</v>
      </c>
      <c r="AB100" s="9" t="e">
        <f t="shared" si="23"/>
        <v>#REF!</v>
      </c>
      <c r="AC100" s="9" t="e">
        <f t="shared" si="23"/>
        <v>#REF!</v>
      </c>
      <c r="AD100" s="9" t="e">
        <f t="shared" si="23"/>
        <v>#REF!</v>
      </c>
      <c r="AE100" s="9" t="e">
        <f t="shared" si="23"/>
        <v>#REF!</v>
      </c>
      <c r="AF100" s="9" t="e">
        <f t="shared" si="23"/>
        <v>#REF!</v>
      </c>
      <c r="AG100" s="9" t="e">
        <f t="shared" si="23"/>
        <v>#REF!</v>
      </c>
      <c r="AH100" s="9" t="e">
        <f t="shared" si="23"/>
        <v>#REF!</v>
      </c>
      <c r="AI100" s="9" t="e">
        <f t="shared" si="23"/>
        <v>#REF!</v>
      </c>
      <c r="AJ100" s="9" t="e">
        <f t="shared" si="23"/>
        <v>#REF!</v>
      </c>
      <c r="AK100" s="9" t="e">
        <f t="shared" si="23"/>
        <v>#REF!</v>
      </c>
      <c r="AL100" s="9" t="e">
        <f t="shared" si="23"/>
        <v>#REF!</v>
      </c>
      <c r="AM100" s="9" t="e">
        <f t="shared" si="23"/>
        <v>#REF!</v>
      </c>
      <c r="AN100" s="9" t="e">
        <f t="shared" si="23"/>
        <v>#REF!</v>
      </c>
      <c r="AO100" s="9" t="e">
        <f t="shared" si="23"/>
        <v>#REF!</v>
      </c>
      <c r="AP100" s="9" t="e">
        <f t="shared" si="23"/>
        <v>#REF!</v>
      </c>
      <c r="AQ100" s="9" t="e">
        <f t="shared" si="23"/>
        <v>#REF!</v>
      </c>
    </row>
    <row r="101" spans="2:46" hidden="1">
      <c r="B101" s="21" t="s">
        <v>212</v>
      </c>
      <c r="C101" s="21"/>
      <c r="D101" s="7"/>
      <c r="E101" s="9">
        <f>E229</f>
        <v>0</v>
      </c>
      <c r="F101" s="9">
        <f t="shared" ref="F101:AQ101" si="24">F229</f>
        <v>0</v>
      </c>
      <c r="G101" s="9">
        <f t="shared" si="24"/>
        <v>0</v>
      </c>
      <c r="H101" s="9">
        <f t="shared" si="24"/>
        <v>0</v>
      </c>
      <c r="I101" s="9">
        <f t="shared" si="24"/>
        <v>0</v>
      </c>
      <c r="J101" s="9">
        <f t="shared" si="24"/>
        <v>0</v>
      </c>
      <c r="K101" s="9">
        <f t="shared" si="24"/>
        <v>0</v>
      </c>
      <c r="L101" s="9">
        <f t="shared" si="24"/>
        <v>0</v>
      </c>
      <c r="M101" s="9">
        <f t="shared" si="24"/>
        <v>0</v>
      </c>
      <c r="N101" s="9">
        <f t="shared" si="24"/>
        <v>0</v>
      </c>
      <c r="O101" s="9" t="e">
        <f t="shared" si="24"/>
        <v>#REF!</v>
      </c>
      <c r="P101" s="9" t="e">
        <f t="shared" si="24"/>
        <v>#REF!</v>
      </c>
      <c r="Q101" s="9" t="e">
        <f t="shared" si="24"/>
        <v>#REF!</v>
      </c>
      <c r="R101" s="9" t="e">
        <f t="shared" si="24"/>
        <v>#REF!</v>
      </c>
      <c r="S101" s="9" t="e">
        <f t="shared" si="24"/>
        <v>#REF!</v>
      </c>
      <c r="T101" s="9" t="e">
        <f t="shared" si="24"/>
        <v>#REF!</v>
      </c>
      <c r="U101" s="9" t="e">
        <f t="shared" si="24"/>
        <v>#REF!</v>
      </c>
      <c r="V101" s="9" t="e">
        <f t="shared" si="24"/>
        <v>#REF!</v>
      </c>
      <c r="W101" s="9" t="e">
        <f t="shared" si="24"/>
        <v>#REF!</v>
      </c>
      <c r="X101" s="9" t="e">
        <f t="shared" si="24"/>
        <v>#REF!</v>
      </c>
      <c r="Y101" s="9" t="e">
        <f t="shared" si="24"/>
        <v>#REF!</v>
      </c>
      <c r="Z101" s="9" t="e">
        <f t="shared" si="24"/>
        <v>#REF!</v>
      </c>
      <c r="AA101" s="9" t="e">
        <f t="shared" si="24"/>
        <v>#REF!</v>
      </c>
      <c r="AB101" s="9" t="e">
        <f t="shared" si="24"/>
        <v>#REF!</v>
      </c>
      <c r="AC101" s="9" t="e">
        <f t="shared" si="24"/>
        <v>#REF!</v>
      </c>
      <c r="AD101" s="9" t="e">
        <f t="shared" si="24"/>
        <v>#REF!</v>
      </c>
      <c r="AE101" s="9" t="e">
        <f t="shared" si="24"/>
        <v>#REF!</v>
      </c>
      <c r="AF101" s="9" t="e">
        <f t="shared" si="24"/>
        <v>#REF!</v>
      </c>
      <c r="AG101" s="9" t="e">
        <f t="shared" si="24"/>
        <v>#REF!</v>
      </c>
      <c r="AH101" s="9" t="e">
        <f t="shared" si="24"/>
        <v>#REF!</v>
      </c>
      <c r="AI101" s="9" t="e">
        <f t="shared" si="24"/>
        <v>#REF!</v>
      </c>
      <c r="AJ101" s="9" t="e">
        <f t="shared" si="24"/>
        <v>#REF!</v>
      </c>
      <c r="AK101" s="9" t="e">
        <f t="shared" si="24"/>
        <v>#REF!</v>
      </c>
      <c r="AL101" s="9" t="e">
        <f t="shared" si="24"/>
        <v>#REF!</v>
      </c>
      <c r="AM101" s="9" t="e">
        <f t="shared" si="24"/>
        <v>#REF!</v>
      </c>
      <c r="AN101" s="9" t="e">
        <f t="shared" si="24"/>
        <v>#REF!</v>
      </c>
      <c r="AO101" s="9" t="e">
        <f t="shared" si="24"/>
        <v>#REF!</v>
      </c>
      <c r="AP101" s="9" t="e">
        <f t="shared" si="24"/>
        <v>#REF!</v>
      </c>
      <c r="AQ101" s="9" t="e">
        <f t="shared" si="24"/>
        <v>#REF!</v>
      </c>
    </row>
    <row r="102" spans="2:46" hidden="1">
      <c r="B102" s="19" t="s">
        <v>290</v>
      </c>
      <c r="C102" s="19"/>
      <c r="D102" s="96"/>
      <c r="E102" s="32" t="e">
        <f>IF((E95-E97-E101-E98-E99-E100)&gt;0,IF(D240-((E95-E97-E101-E98-E99-E100)*'Sources of Funds'!G46)&gt;0,(E95-E97-E101-E98-E99-E100)*'Sources of Funds'!G46,D240),0)</f>
        <v>#REF!</v>
      </c>
      <c r="F102" s="32" t="e">
        <f>IF((F95-F97-F101-F98-F99-F100)&gt;0,IF(E245-((F95-F97-F101-F98-F99-F100)*'Sources of Funds'!$G$46)&gt;0,(F95-F97-F101-F98-F99-F100)*'Sources of Funds'!$G$46,E245),0)</f>
        <v>#REF!</v>
      </c>
      <c r="G102" s="32" t="e">
        <f>IF((G95-G97-G101-G98-G99-G100)&gt;0,IF(F245-((G95-G97-G101-G98-G99-G100)*'Sources of Funds'!$G$46)&gt;0,(G95-G97-G101-G98-G99-G100)*'Sources of Funds'!$G$46,F245),0)</f>
        <v>#REF!</v>
      </c>
      <c r="H102" s="32" t="e">
        <f>IF((H95-H97-H101-H98-H99-H100)&gt;0,IF(G245-((H95-H97-H101-H98-H99-H100)*'Sources of Funds'!$G$46)&gt;0,(H95-H97-H101-H98-H99-H100)*'Sources of Funds'!$G$46,G245),0)</f>
        <v>#REF!</v>
      </c>
      <c r="I102" s="32" t="e">
        <f>IF((I95-I97-I101-I98-I99-I100)&gt;0,IF(H245-((I95-I97-I101-I98-I99-I100)*'Sources of Funds'!$G$46)&gt;0,(I95-I97-I101-I98-I99-I100)*'Sources of Funds'!$G$46,H245),0)</f>
        <v>#REF!</v>
      </c>
      <c r="J102" s="32" t="e">
        <f>IF((J95-J97-J101-J98-J99-J100)&gt;0,IF(I245-((J95-J97-J101-J98-J99-J100)*'Sources of Funds'!$G$46)&gt;0,(J95-J97-J101-J98-J99-J100)*'Sources of Funds'!$G$46,I245),0)</f>
        <v>#REF!</v>
      </c>
      <c r="K102" s="32" t="e">
        <f>IF((K95-K97-K101-K98-K99-K100)&gt;0,IF(J245-((K95-K97-K101-K98-K99-K100)*'Sources of Funds'!$G$46)&gt;0,(K95-K97-K101-K98-K99-K100)*'Sources of Funds'!$G$46,J245),0)</f>
        <v>#REF!</v>
      </c>
      <c r="L102" s="32" t="e">
        <f>IF((L95-L97-L101-L98-L99-L100)&gt;0,IF(K245-((L95-L97-L101-L98-L99-L100)*'Sources of Funds'!$G$46)&gt;0,(L95-L97-L101-L98-L99-L100)*'Sources of Funds'!$G$46,K245),0)</f>
        <v>#REF!</v>
      </c>
      <c r="M102" s="32" t="e">
        <f>IF((M95-M97-M101-M98-M99-M100)&gt;0,IF(L245-((M95-M97-M101-M98-M99-M100)*'Sources of Funds'!$G$46)&gt;0,(M95-M97-M101-M98-M99-M100)*'Sources of Funds'!$G$46,L245),0)</f>
        <v>#REF!</v>
      </c>
      <c r="N102" s="32" t="e">
        <f>IF((N95-N97-N101-N98-N99-N100)&gt;0,IF(M245-((N95-N97-N101-N98-N99-N100)*'Sources of Funds'!$G$46)&gt;0,(N95-N97-N101-N98-N99-N100)*'Sources of Funds'!$G$46,M245),0)</f>
        <v>#REF!</v>
      </c>
      <c r="O102" s="32" t="e">
        <f>IF((O95-O97-O101-O98-O99-O100)&gt;0,IF(#REF!-((O95-O97-O101-O98-O99-O100)*'Sources of Funds'!$G$46)&gt;0,(O95-O97-O101-O98-O99-O100)*'Sources of Funds'!$G$46,#REF!),0)</f>
        <v>#REF!</v>
      </c>
      <c r="P102" s="32" t="e">
        <f>IF((P95-P97-P101-P98-P99-P100)&gt;0,IF(O245-((P95-P97-P101-P98-P99-P100)*'Sources of Funds'!$G$46)&gt;0,(P95-P97-P101-P98-P99-P100)*'Sources of Funds'!$G$46,O245),0)</f>
        <v>#REF!</v>
      </c>
      <c r="Q102" s="32" t="e">
        <f>IF((Q95-Q97-Q101-Q98-Q99-Q100)&gt;0,IF(P245-((Q95-Q97-Q101-Q98-Q99-Q100)*'Sources of Funds'!$G$46)&gt;0,(Q95-Q97-Q101-Q98-Q99-Q100)*'Sources of Funds'!$G$46,P245),0)</f>
        <v>#REF!</v>
      </c>
      <c r="R102" s="32" t="e">
        <f>IF((R95-R97-R101-R98-R99-R100)&gt;0,IF(Q245-((R95-R97-R101-R98-R99-R100)*'Sources of Funds'!$G$46)&gt;0,(R95-R97-R101-R98-R99-R100)*'Sources of Funds'!$G$46,Q245),0)</f>
        <v>#REF!</v>
      </c>
      <c r="S102" s="32" t="e">
        <f>IF((S95-S97-S101-S98-S99-S100)&gt;0,IF(R245-((S95-S97-S101-S98-S99-S100)*'Sources of Funds'!$G$46)&gt;0,(S95-S97-S101-S98-S99-S100)*'Sources of Funds'!$G$46,R245),0)</f>
        <v>#REF!</v>
      </c>
      <c r="T102" s="32" t="e">
        <f>IF((T95-T97-T101-T98-T99-T100)&gt;0,IF(S245-((T95-T97-T101-T98-T99-T100)*'Sources of Funds'!$G$46)&gt;0,(T95-T97-T101-T98-T99-T100)*'Sources of Funds'!$G$46,S245),0)</f>
        <v>#REF!</v>
      </c>
      <c r="U102" s="32" t="e">
        <f>IF((U95-U97-U101-U98-U99-U100)&gt;0,IF(T245-((U95-U97-U101-U98-U99-U100)*'Sources of Funds'!$G$46)&gt;0,(U95-U97-U101-U98-U99-U100)*'Sources of Funds'!$G$46,T245),0)</f>
        <v>#REF!</v>
      </c>
      <c r="V102" s="32" t="e">
        <f>IF((V95-V97-V101-V98-V99-V100)&gt;0,IF(U245-((V95-V97-V101-V98-V99-V100)*'Sources of Funds'!$G$46)&gt;0,(V95-V97-V101-V98-V99-V100)*'Sources of Funds'!$G$46,U245),0)</f>
        <v>#REF!</v>
      </c>
      <c r="W102" s="32" t="e">
        <f>IF((W95-W97-W101-W98-W99-W100)&gt;0,IF(V245-((W95-W97-W101-W98-W99-W100)*'Sources of Funds'!$G$46)&gt;0,(W95-W97-W101-W98-W99-W100)*'Sources of Funds'!$G$46,V245),0)</f>
        <v>#REF!</v>
      </c>
      <c r="X102" s="32" t="e">
        <f>IF((X95-X97-X101-X98-X99-X100)&gt;0,IF(W245-((X95-X97-X101-X98-X99-X100)*'Sources of Funds'!$G$46)&gt;0,(X95-X97-X101-X98-X99-X100)*'Sources of Funds'!$G$46,W245),0)</f>
        <v>#REF!</v>
      </c>
      <c r="Y102" s="32" t="e">
        <f>IF((Y95-Y97-Y101-Y98-Y99-Y100)&gt;0,IF(X245-((Y95-Y97-Y101-Y98-Y99-Y100)*'Sources of Funds'!$G$46)&gt;0,(Y95-Y97-Y101-Y98-Y99-Y100)*'Sources of Funds'!$G$46,X245),0)</f>
        <v>#REF!</v>
      </c>
      <c r="Z102" s="32" t="e">
        <f>IF((Z95-Z97-Z101-Z98-Z99-Z100)&gt;0,IF(Y245-((Z95-Z97-Z101-Z98-Z99-Z100)*'Sources of Funds'!$G$46)&gt;0,(Z95-Z97-Z101-Z98-Z99-Z100)*'Sources of Funds'!$G$46,Y245),0)</f>
        <v>#REF!</v>
      </c>
      <c r="AA102" s="32" t="e">
        <f>IF((AA95-AA97-AA101-AA98-AA99-AA100)&gt;0,IF(Z245-((AA95-AA97-AA101-AA98-AA99-AA100)*'Sources of Funds'!$G$46)&gt;0,(AA95-AA97-AA101-AA98-AA99-AA100)*'Sources of Funds'!$G$46,Z245),0)</f>
        <v>#REF!</v>
      </c>
      <c r="AB102" s="32" t="e">
        <f>IF((AB95-AB97-AB101-AB98-AB99-AB100)&gt;0,IF(AA245-((AB95-AB97-AB101-AB98-AB99-AB100)*'Sources of Funds'!$G$46)&gt;0,(AB95-AB97-AB101-AB98-AB99-AB100)*'Sources of Funds'!$G$46,AA245),0)</f>
        <v>#REF!</v>
      </c>
      <c r="AC102" s="32" t="e">
        <f>IF((AC95-AC97-AC101-AC98-AC99-AC100)&gt;0,IF(AB245-((AC95-AC97-AC101-AC98-AC99-AC100)*'Sources of Funds'!$G$46)&gt;0,(AC95-AC97-AC101-AC98-AC99-AC100)*'Sources of Funds'!$G$46,AB245),0)</f>
        <v>#REF!</v>
      </c>
      <c r="AD102" s="32" t="e">
        <f>IF((AD95-AD97-AD101-AD98-AD99-AD100)&gt;0,IF(AC245-((AD95-AD97-AD101-AD98-AD99-AD100)*'Sources of Funds'!$G$46)&gt;0,(AD95-AD97-AD101-AD98-AD99-AD100)*'Sources of Funds'!$G$46,AC245),0)</f>
        <v>#REF!</v>
      </c>
      <c r="AE102" s="32" t="e">
        <f>IF((AE95-AE97-AE101-AE98-AE99-AE100)&gt;0,IF(AD245-((AE95-AE97-AE101-AE98-AE99-AE100)*'Sources of Funds'!$G$46)&gt;0,(AE95-AE97-AE101-AE98-AE99-AE100)*'Sources of Funds'!$G$46,AD245),0)</f>
        <v>#REF!</v>
      </c>
      <c r="AF102" s="32" t="e">
        <f>IF((AF95-AF97-AF101-AF98-AF99-AF100)&gt;0,IF(AE245-((AF95-AF97-AF101-AF98-AF99-AF100)*'Sources of Funds'!$G$46)&gt;0,(AF95-AF97-AF101-AF98-AF99-AF100)*'Sources of Funds'!$G$46,AE245),0)</f>
        <v>#REF!</v>
      </c>
      <c r="AG102" s="32" t="e">
        <f>IF((AG95-AG97-AG101-AG98-AG99-AG100)&gt;0,IF(AF245-((AG95-AG97-AG101-AG98-AG99-AG100)*'Sources of Funds'!$G$46)&gt;0,(AG95-AG97-AG101-AG98-AG99-AG100)*'Sources of Funds'!$G$46,AF245),0)</f>
        <v>#REF!</v>
      </c>
      <c r="AH102" s="32" t="e">
        <f>IF((AH95-AH97-AH101-AH98-AH99-AH100)&gt;0,IF(AG245-((AH95-AH97-AH101-AH98-AH99-AH100)*'Sources of Funds'!$G$46)&gt;0,(AH95-AH97-AH101-AH98-AH99-AH100)*'Sources of Funds'!$G$46,AG245),0)</f>
        <v>#REF!</v>
      </c>
      <c r="AI102" s="32" t="e">
        <f>IF((AI95-AI97-AI101-AI98-AI99-AI100)&gt;0,IF(AH245-((AI95-AI97-AI101-AI98-AI99-AI100)*'Sources of Funds'!$G$46)&gt;0,(AI95-AI97-AI101-AI98-AI99-AI100)*'Sources of Funds'!$G$46,AH245),0)</f>
        <v>#REF!</v>
      </c>
      <c r="AJ102" s="32" t="e">
        <f>IF((AJ95-AJ97-AJ101-AJ98-AJ99-AJ100)&gt;0,IF(AI245-((AJ95-AJ97-AJ101-AJ98-AJ99-AJ100)*'Sources of Funds'!$G$46)&gt;0,(AJ95-AJ97-AJ101-AJ98-AJ99-AJ100)*'Sources of Funds'!$G$46,AI245),0)</f>
        <v>#REF!</v>
      </c>
      <c r="AK102" s="32" t="e">
        <f>IF((AK95-AK97-AK101-AK98-AK99-AK100)&gt;0,IF(AJ245-((AK95-AK97-AK101-AK98-AK99-AK100)*'Sources of Funds'!$G$46)&gt;0,(AK95-AK97-AK101-AK98-AK99-AK100)*'Sources of Funds'!$G$46,AJ245),0)</f>
        <v>#REF!</v>
      </c>
      <c r="AL102" s="32" t="e">
        <f>IF((AL95-AL97-AL101-AL98-AL99-AL100)&gt;0,IF(AK245-((AL95-AL97-AL101-AL98-AL99-AL100)*'Sources of Funds'!$G$46)&gt;0,(AL95-AL97-AL101-AL98-AL99-AL100)*'Sources of Funds'!$G$46,AK245),0)</f>
        <v>#REF!</v>
      </c>
      <c r="AM102" s="32" t="e">
        <f>IF((AM95-AM97-AM101-AM98-AM99-AM100)&gt;0,IF(AL245-((AM95-AM97-AM101-AM98-AM99-AM100)*'Sources of Funds'!$G$46)&gt;0,(AM95-AM97-AM101-AM98-AM99-AM100)*'Sources of Funds'!$G$46,AL245),0)</f>
        <v>#REF!</v>
      </c>
      <c r="AN102" s="32" t="e">
        <f>IF((AN95-AN97-AN101-AN98-AN99-AN100)&gt;0,IF(AM245-((AN95-AN97-AN101-AN98-AN99-AN100)*'Sources of Funds'!$G$46)&gt;0,(AN95-AN97-AN101-AN98-AN99-AN100)*'Sources of Funds'!$G$46,AM245),0)</f>
        <v>#REF!</v>
      </c>
      <c r="AO102" s="32" t="e">
        <f>IF((AO95-AO97-AO101-AO98-AO99-AO100)&gt;0,IF(AN245-((AO95-AO97-AO101-AO98-AO99-AO100)*'Sources of Funds'!$G$46)&gt;0,(AO95-AO97-AO101-AO98-AO99-AO100)*'Sources of Funds'!$G$46,AN245),0)</f>
        <v>#REF!</v>
      </c>
      <c r="AP102" s="32" t="e">
        <f>IF((AP95-AP97-AP101-AP98-AP99-AP100)&gt;0,IF(AO245-((AP95-AP97-AP101-AP98-AP99-AP100)*'Sources of Funds'!$G$46)&gt;0,(AP95-AP97-AP101-AP98-AP99-AP100)*'Sources of Funds'!$G$46,AO245),0)</f>
        <v>#REF!</v>
      </c>
      <c r="AQ102" s="32" t="e">
        <f>IF((AQ95-AQ97-AQ101-AQ98-AQ99-AQ100)&gt;0,IF(AP245-((AQ95-AQ97-AQ101-AQ98-AQ99-AQ100)*'Sources of Funds'!$G$46)&gt;0,(AQ95-AQ97-AQ101-AQ98-AQ99-AQ100)*'Sources of Funds'!$G$46,AP245),0)</f>
        <v>#REF!</v>
      </c>
    </row>
    <row r="103" spans="2:46" hidden="1">
      <c r="B103" s="39" t="s">
        <v>213</v>
      </c>
      <c r="C103" s="39"/>
      <c r="D103" s="98"/>
      <c r="E103" s="40" t="e">
        <f>E95-E98-E99-E97-E100-E101-E102</f>
        <v>#REF!</v>
      </c>
      <c r="F103" s="40" t="e">
        <f t="shared" ref="F103:AQ103" si="25">F95-F98-F99-F97-F100-F101-F102</f>
        <v>#REF!</v>
      </c>
      <c r="G103" s="40" t="e">
        <f t="shared" si="25"/>
        <v>#REF!</v>
      </c>
      <c r="H103" s="40" t="e">
        <f t="shared" si="25"/>
        <v>#REF!</v>
      </c>
      <c r="I103" s="40" t="e">
        <f t="shared" si="25"/>
        <v>#REF!</v>
      </c>
      <c r="J103" s="40" t="e">
        <f t="shared" si="25"/>
        <v>#REF!</v>
      </c>
      <c r="K103" s="40" t="e">
        <f t="shared" si="25"/>
        <v>#REF!</v>
      </c>
      <c r="L103" s="40" t="e">
        <f t="shared" si="25"/>
        <v>#REF!</v>
      </c>
      <c r="M103" s="40" t="e">
        <f t="shared" si="25"/>
        <v>#REF!</v>
      </c>
      <c r="N103" s="40" t="e">
        <f t="shared" si="25"/>
        <v>#REF!</v>
      </c>
      <c r="O103" s="40" t="e">
        <f t="shared" si="25"/>
        <v>#REF!</v>
      </c>
      <c r="P103" s="40" t="e">
        <f t="shared" si="25"/>
        <v>#REF!</v>
      </c>
      <c r="Q103" s="40" t="e">
        <f t="shared" si="25"/>
        <v>#REF!</v>
      </c>
      <c r="R103" s="40" t="e">
        <f t="shared" si="25"/>
        <v>#REF!</v>
      </c>
      <c r="S103" s="40" t="e">
        <f t="shared" si="25"/>
        <v>#REF!</v>
      </c>
      <c r="T103" s="40" t="e">
        <f t="shared" si="25"/>
        <v>#REF!</v>
      </c>
      <c r="U103" s="40" t="e">
        <f t="shared" si="25"/>
        <v>#REF!</v>
      </c>
      <c r="V103" s="40" t="e">
        <f t="shared" si="25"/>
        <v>#REF!</v>
      </c>
      <c r="W103" s="40" t="e">
        <f t="shared" si="25"/>
        <v>#REF!</v>
      </c>
      <c r="X103" s="40" t="e">
        <f t="shared" si="25"/>
        <v>#REF!</v>
      </c>
      <c r="Y103" s="40" t="e">
        <f t="shared" si="25"/>
        <v>#REF!</v>
      </c>
      <c r="Z103" s="40" t="e">
        <f t="shared" si="25"/>
        <v>#REF!</v>
      </c>
      <c r="AA103" s="40" t="e">
        <f t="shared" si="25"/>
        <v>#REF!</v>
      </c>
      <c r="AB103" s="40" t="e">
        <f t="shared" si="25"/>
        <v>#REF!</v>
      </c>
      <c r="AC103" s="40" t="e">
        <f t="shared" si="25"/>
        <v>#REF!</v>
      </c>
      <c r="AD103" s="40" t="e">
        <f t="shared" si="25"/>
        <v>#REF!</v>
      </c>
      <c r="AE103" s="40" t="e">
        <f t="shared" si="25"/>
        <v>#REF!</v>
      </c>
      <c r="AF103" s="40" t="e">
        <f t="shared" si="25"/>
        <v>#REF!</v>
      </c>
      <c r="AG103" s="40" t="e">
        <f t="shared" si="25"/>
        <v>#REF!</v>
      </c>
      <c r="AH103" s="40" t="e">
        <f t="shared" si="25"/>
        <v>#REF!</v>
      </c>
      <c r="AI103" s="40" t="e">
        <f t="shared" si="25"/>
        <v>#REF!</v>
      </c>
      <c r="AJ103" s="40" t="e">
        <f t="shared" si="25"/>
        <v>#REF!</v>
      </c>
      <c r="AK103" s="40" t="e">
        <f t="shared" si="25"/>
        <v>#REF!</v>
      </c>
      <c r="AL103" s="40" t="e">
        <f t="shared" si="25"/>
        <v>#REF!</v>
      </c>
      <c r="AM103" s="40" t="e">
        <f t="shared" si="25"/>
        <v>#REF!</v>
      </c>
      <c r="AN103" s="40" t="e">
        <f t="shared" si="25"/>
        <v>#REF!</v>
      </c>
      <c r="AO103" s="40" t="e">
        <f t="shared" si="25"/>
        <v>#REF!</v>
      </c>
      <c r="AP103" s="40" t="e">
        <f t="shared" si="25"/>
        <v>#REF!</v>
      </c>
      <c r="AQ103" s="40" t="e">
        <f t="shared" si="25"/>
        <v>#REF!</v>
      </c>
    </row>
    <row r="104" spans="2:46" hidden="1">
      <c r="B104" s="21" t="s">
        <v>174</v>
      </c>
      <c r="C104" s="21"/>
      <c r="D104" s="7"/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/>
      <c r="AA104" s="85"/>
      <c r="AB104" s="85"/>
      <c r="AC104" s="85"/>
      <c r="AD104" s="85"/>
      <c r="AE104" s="85"/>
      <c r="AF104" s="85"/>
      <c r="AG104" s="85"/>
      <c r="AH104" s="85"/>
      <c r="AI104" s="85"/>
      <c r="AJ104" s="85"/>
      <c r="AK104" s="85"/>
      <c r="AL104" s="85"/>
      <c r="AM104" s="85"/>
      <c r="AN104" s="85"/>
      <c r="AO104" s="85"/>
      <c r="AP104" s="85"/>
      <c r="AQ104" s="85"/>
    </row>
    <row r="105" spans="2:46" hidden="1">
      <c r="B105" s="99" t="s">
        <v>153</v>
      </c>
      <c r="C105" s="99"/>
      <c r="D105" s="95"/>
      <c r="E105" s="86"/>
      <c r="F105" s="86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6"/>
      <c r="Z105" s="86"/>
      <c r="AA105" s="86"/>
      <c r="AB105" s="86"/>
      <c r="AC105" s="86"/>
      <c r="AD105" s="86"/>
      <c r="AE105" s="86"/>
      <c r="AF105" s="86"/>
      <c r="AG105" s="86"/>
      <c r="AH105" s="86"/>
      <c r="AI105" s="86"/>
      <c r="AJ105" s="86"/>
      <c r="AK105" s="86"/>
      <c r="AL105" s="86"/>
      <c r="AM105" s="86"/>
      <c r="AN105" s="86"/>
      <c r="AO105" s="86"/>
      <c r="AP105" s="86"/>
      <c r="AQ105" s="86"/>
    </row>
    <row r="106" spans="2:46" hidden="1">
      <c r="B106" s="38" t="s">
        <v>80</v>
      </c>
      <c r="C106" s="38"/>
      <c r="D106" s="21"/>
      <c r="E106" s="9" t="e">
        <f>E103-E104-E105</f>
        <v>#REF!</v>
      </c>
      <c r="F106" s="9" t="e">
        <f t="shared" ref="F106:AQ106" si="26">F103-F104-F105</f>
        <v>#REF!</v>
      </c>
      <c r="G106" s="9" t="e">
        <f t="shared" si="26"/>
        <v>#REF!</v>
      </c>
      <c r="H106" s="9" t="e">
        <f t="shared" si="26"/>
        <v>#REF!</v>
      </c>
      <c r="I106" s="9" t="e">
        <f t="shared" si="26"/>
        <v>#REF!</v>
      </c>
      <c r="J106" s="9" t="e">
        <f t="shared" si="26"/>
        <v>#REF!</v>
      </c>
      <c r="K106" s="9" t="e">
        <f t="shared" si="26"/>
        <v>#REF!</v>
      </c>
      <c r="L106" s="9" t="e">
        <f t="shared" si="26"/>
        <v>#REF!</v>
      </c>
      <c r="M106" s="9" t="e">
        <f t="shared" si="26"/>
        <v>#REF!</v>
      </c>
      <c r="N106" s="9" t="e">
        <f t="shared" si="26"/>
        <v>#REF!</v>
      </c>
      <c r="O106" s="9" t="e">
        <f t="shared" si="26"/>
        <v>#REF!</v>
      </c>
      <c r="P106" s="9" t="e">
        <f t="shared" si="26"/>
        <v>#REF!</v>
      </c>
      <c r="Q106" s="9" t="e">
        <f t="shared" si="26"/>
        <v>#REF!</v>
      </c>
      <c r="R106" s="9" t="e">
        <f t="shared" si="26"/>
        <v>#REF!</v>
      </c>
      <c r="S106" s="9" t="e">
        <f t="shared" si="26"/>
        <v>#REF!</v>
      </c>
      <c r="T106" s="9" t="e">
        <f t="shared" si="26"/>
        <v>#REF!</v>
      </c>
      <c r="U106" s="9" t="e">
        <f t="shared" si="26"/>
        <v>#REF!</v>
      </c>
      <c r="V106" s="9" t="e">
        <f t="shared" si="26"/>
        <v>#REF!</v>
      </c>
      <c r="W106" s="9" t="e">
        <f t="shared" si="26"/>
        <v>#REF!</v>
      </c>
      <c r="X106" s="9" t="e">
        <f t="shared" si="26"/>
        <v>#REF!</v>
      </c>
      <c r="Y106" s="9" t="e">
        <f t="shared" si="26"/>
        <v>#REF!</v>
      </c>
      <c r="Z106" s="9" t="e">
        <f t="shared" si="26"/>
        <v>#REF!</v>
      </c>
      <c r="AA106" s="9" t="e">
        <f t="shared" si="26"/>
        <v>#REF!</v>
      </c>
      <c r="AB106" s="9" t="e">
        <f t="shared" si="26"/>
        <v>#REF!</v>
      </c>
      <c r="AC106" s="9" t="e">
        <f t="shared" si="26"/>
        <v>#REF!</v>
      </c>
      <c r="AD106" s="9" t="e">
        <f t="shared" si="26"/>
        <v>#REF!</v>
      </c>
      <c r="AE106" s="9" t="e">
        <f t="shared" si="26"/>
        <v>#REF!</v>
      </c>
      <c r="AF106" s="9" t="e">
        <f t="shared" si="26"/>
        <v>#REF!</v>
      </c>
      <c r="AG106" s="9" t="e">
        <f t="shared" si="26"/>
        <v>#REF!</v>
      </c>
      <c r="AH106" s="9" t="e">
        <f t="shared" si="26"/>
        <v>#REF!</v>
      </c>
      <c r="AI106" s="9" t="e">
        <f t="shared" si="26"/>
        <v>#REF!</v>
      </c>
      <c r="AJ106" s="9" t="e">
        <f t="shared" si="26"/>
        <v>#REF!</v>
      </c>
      <c r="AK106" s="9" t="e">
        <f t="shared" si="26"/>
        <v>#REF!</v>
      </c>
      <c r="AL106" s="9" t="e">
        <f t="shared" si="26"/>
        <v>#REF!</v>
      </c>
      <c r="AM106" s="9" t="e">
        <f t="shared" si="26"/>
        <v>#REF!</v>
      </c>
      <c r="AN106" s="9" t="e">
        <f t="shared" si="26"/>
        <v>#REF!</v>
      </c>
      <c r="AO106" s="9" t="e">
        <f t="shared" si="26"/>
        <v>#REF!</v>
      </c>
      <c r="AP106" s="9" t="e">
        <f t="shared" si="26"/>
        <v>#REF!</v>
      </c>
      <c r="AQ106" s="9" t="e">
        <f t="shared" si="26"/>
        <v>#REF!</v>
      </c>
      <c r="AR106" s="9"/>
      <c r="AS106" s="9"/>
      <c r="AT106" s="9"/>
    </row>
    <row r="107" spans="2:46" hidden="1">
      <c r="B107" s="35" t="s">
        <v>291</v>
      </c>
      <c r="C107" s="35"/>
      <c r="D107" s="21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</row>
    <row r="108" spans="2:46" hidden="1">
      <c r="B108" s="7"/>
      <c r="C108" s="7"/>
      <c r="D108" s="21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</row>
    <row r="109" spans="2:46" s="27" customFormat="1" ht="14.25" hidden="1" customHeight="1">
      <c r="B109" s="7" t="s">
        <v>81</v>
      </c>
      <c r="C109" s="7"/>
      <c r="D109" s="7"/>
      <c r="E109" s="10">
        <f t="shared" ref="E109:AQ109" si="27">IF(E155&gt;0,E95/E155,0)</f>
        <v>0</v>
      </c>
      <c r="F109" s="10">
        <f t="shared" si="27"/>
        <v>0</v>
      </c>
      <c r="G109" s="10">
        <f t="shared" si="27"/>
        <v>0</v>
      </c>
      <c r="H109" s="10">
        <f t="shared" si="27"/>
        <v>0</v>
      </c>
      <c r="I109" s="10">
        <f t="shared" si="27"/>
        <v>0</v>
      </c>
      <c r="J109" s="10">
        <f t="shared" si="27"/>
        <v>0</v>
      </c>
      <c r="K109" s="10">
        <f t="shared" si="27"/>
        <v>0</v>
      </c>
      <c r="L109" s="10">
        <f t="shared" si="27"/>
        <v>0</v>
      </c>
      <c r="M109" s="10">
        <f t="shared" si="27"/>
        <v>0</v>
      </c>
      <c r="N109" s="10">
        <f t="shared" si="27"/>
        <v>0</v>
      </c>
      <c r="O109" s="10" t="e">
        <f t="shared" si="27"/>
        <v>#REF!</v>
      </c>
      <c r="P109" s="10" t="e">
        <f t="shared" si="27"/>
        <v>#REF!</v>
      </c>
      <c r="Q109" s="10" t="e">
        <f t="shared" si="27"/>
        <v>#REF!</v>
      </c>
      <c r="R109" s="10" t="e">
        <f t="shared" si="27"/>
        <v>#REF!</v>
      </c>
      <c r="S109" s="10" t="e">
        <f t="shared" si="27"/>
        <v>#REF!</v>
      </c>
      <c r="T109" s="10" t="e">
        <f t="shared" si="27"/>
        <v>#REF!</v>
      </c>
      <c r="U109" s="10" t="e">
        <f t="shared" si="27"/>
        <v>#REF!</v>
      </c>
      <c r="V109" s="10" t="e">
        <f t="shared" si="27"/>
        <v>#REF!</v>
      </c>
      <c r="W109" s="10" t="e">
        <f t="shared" si="27"/>
        <v>#REF!</v>
      </c>
      <c r="X109" s="10" t="e">
        <f t="shared" si="27"/>
        <v>#REF!</v>
      </c>
      <c r="Y109" s="10" t="e">
        <f t="shared" si="27"/>
        <v>#REF!</v>
      </c>
      <c r="Z109" s="10" t="e">
        <f t="shared" si="27"/>
        <v>#REF!</v>
      </c>
      <c r="AA109" s="10" t="e">
        <f t="shared" si="27"/>
        <v>#REF!</v>
      </c>
      <c r="AB109" s="10" t="e">
        <f t="shared" si="27"/>
        <v>#REF!</v>
      </c>
      <c r="AC109" s="10" t="e">
        <f t="shared" si="27"/>
        <v>#REF!</v>
      </c>
      <c r="AD109" s="10" t="e">
        <f t="shared" si="27"/>
        <v>#REF!</v>
      </c>
      <c r="AE109" s="10" t="e">
        <f t="shared" si="27"/>
        <v>#REF!</v>
      </c>
      <c r="AF109" s="10" t="e">
        <f t="shared" si="27"/>
        <v>#REF!</v>
      </c>
      <c r="AG109" s="10" t="e">
        <f t="shared" si="27"/>
        <v>#REF!</v>
      </c>
      <c r="AH109" s="10" t="e">
        <f t="shared" si="27"/>
        <v>#REF!</v>
      </c>
      <c r="AI109" s="10" t="e">
        <f t="shared" si="27"/>
        <v>#REF!</v>
      </c>
      <c r="AJ109" s="10" t="e">
        <f t="shared" si="27"/>
        <v>#REF!</v>
      </c>
      <c r="AK109" s="10" t="e">
        <f t="shared" si="27"/>
        <v>#REF!</v>
      </c>
      <c r="AL109" s="10" t="e">
        <f t="shared" si="27"/>
        <v>#REF!</v>
      </c>
      <c r="AM109" s="10" t="e">
        <f t="shared" si="27"/>
        <v>#REF!</v>
      </c>
      <c r="AN109" s="10" t="e">
        <f t="shared" si="27"/>
        <v>#REF!</v>
      </c>
      <c r="AO109" s="10" t="e">
        <f t="shared" si="27"/>
        <v>#REF!</v>
      </c>
      <c r="AP109" s="10" t="e">
        <f t="shared" si="27"/>
        <v>#REF!</v>
      </c>
      <c r="AQ109" s="10" t="e">
        <f t="shared" si="27"/>
        <v>#REF!</v>
      </c>
      <c r="AR109" s="5"/>
      <c r="AS109" s="5"/>
      <c r="AT109" s="5"/>
    </row>
    <row r="110" spans="2:46" hidden="1">
      <c r="B110" s="7" t="s">
        <v>214</v>
      </c>
      <c r="C110" s="7"/>
      <c r="D110" s="7"/>
      <c r="E110" s="10" t="e">
        <f>IF(SUM(E97:E102)&gt;0,E95/SUM(E97:E102),0)</f>
        <v>#REF!</v>
      </c>
      <c r="F110" s="10" t="e">
        <f t="shared" ref="F110:AQ110" si="28">IF(SUM(F97:F102)&gt;0,F95/SUM(F97:F102),0)</f>
        <v>#REF!</v>
      </c>
      <c r="G110" s="10" t="e">
        <f t="shared" si="28"/>
        <v>#REF!</v>
      </c>
      <c r="H110" s="10" t="e">
        <f t="shared" si="28"/>
        <v>#REF!</v>
      </c>
      <c r="I110" s="10" t="e">
        <f t="shared" si="28"/>
        <v>#REF!</v>
      </c>
      <c r="J110" s="10" t="e">
        <f t="shared" si="28"/>
        <v>#REF!</v>
      </c>
      <c r="K110" s="10" t="e">
        <f t="shared" si="28"/>
        <v>#REF!</v>
      </c>
      <c r="L110" s="10" t="e">
        <f t="shared" si="28"/>
        <v>#REF!</v>
      </c>
      <c r="M110" s="10" t="e">
        <f t="shared" si="28"/>
        <v>#REF!</v>
      </c>
      <c r="N110" s="10" t="e">
        <f t="shared" si="28"/>
        <v>#REF!</v>
      </c>
      <c r="O110" s="10" t="e">
        <f t="shared" si="28"/>
        <v>#REF!</v>
      </c>
      <c r="P110" s="10" t="e">
        <f t="shared" si="28"/>
        <v>#REF!</v>
      </c>
      <c r="Q110" s="10" t="e">
        <f t="shared" si="28"/>
        <v>#REF!</v>
      </c>
      <c r="R110" s="10" t="e">
        <f t="shared" si="28"/>
        <v>#REF!</v>
      </c>
      <c r="S110" s="10" t="e">
        <f t="shared" si="28"/>
        <v>#REF!</v>
      </c>
      <c r="T110" s="10" t="e">
        <f t="shared" si="28"/>
        <v>#REF!</v>
      </c>
      <c r="U110" s="10" t="e">
        <f t="shared" si="28"/>
        <v>#REF!</v>
      </c>
      <c r="V110" s="10" t="e">
        <f t="shared" si="28"/>
        <v>#REF!</v>
      </c>
      <c r="W110" s="10" t="e">
        <f t="shared" si="28"/>
        <v>#REF!</v>
      </c>
      <c r="X110" s="10" t="e">
        <f t="shared" si="28"/>
        <v>#REF!</v>
      </c>
      <c r="Y110" s="10" t="e">
        <f t="shared" si="28"/>
        <v>#REF!</v>
      </c>
      <c r="Z110" s="10" t="e">
        <f t="shared" si="28"/>
        <v>#REF!</v>
      </c>
      <c r="AA110" s="10" t="e">
        <f t="shared" si="28"/>
        <v>#REF!</v>
      </c>
      <c r="AB110" s="10" t="e">
        <f t="shared" si="28"/>
        <v>#REF!</v>
      </c>
      <c r="AC110" s="10" t="e">
        <f t="shared" si="28"/>
        <v>#REF!</v>
      </c>
      <c r="AD110" s="10" t="e">
        <f t="shared" si="28"/>
        <v>#REF!</v>
      </c>
      <c r="AE110" s="10" t="e">
        <f t="shared" si="28"/>
        <v>#REF!</v>
      </c>
      <c r="AF110" s="10" t="e">
        <f t="shared" si="28"/>
        <v>#REF!</v>
      </c>
      <c r="AG110" s="10" t="e">
        <f t="shared" si="28"/>
        <v>#REF!</v>
      </c>
      <c r="AH110" s="10" t="e">
        <f t="shared" si="28"/>
        <v>#REF!</v>
      </c>
      <c r="AI110" s="10" t="e">
        <f t="shared" si="28"/>
        <v>#REF!</v>
      </c>
      <c r="AJ110" s="10" t="e">
        <f t="shared" si="28"/>
        <v>#REF!</v>
      </c>
      <c r="AK110" s="10" t="e">
        <f t="shared" si="28"/>
        <v>#REF!</v>
      </c>
      <c r="AL110" s="10" t="e">
        <f t="shared" si="28"/>
        <v>#REF!</v>
      </c>
      <c r="AM110" s="10" t="e">
        <f t="shared" si="28"/>
        <v>#REF!</v>
      </c>
      <c r="AN110" s="10" t="e">
        <f t="shared" si="28"/>
        <v>#REF!</v>
      </c>
      <c r="AO110" s="10" t="e">
        <f t="shared" si="28"/>
        <v>#REF!</v>
      </c>
      <c r="AP110" s="10" t="e">
        <f t="shared" si="28"/>
        <v>#REF!</v>
      </c>
      <c r="AQ110" s="10" t="e">
        <f t="shared" si="28"/>
        <v>#REF!</v>
      </c>
    </row>
    <row r="111" spans="2:46" hidden="1">
      <c r="B111" s="7" t="s">
        <v>82</v>
      </c>
      <c r="C111" s="7"/>
      <c r="D111" s="7"/>
      <c r="E111" s="10" t="e">
        <f>IF('Sources of Funds'!$C$51&gt;0,E106/'Sources of Funds'!$C$51,0)</f>
        <v>#REF!</v>
      </c>
      <c r="F111" s="10" t="e">
        <f>IF('Sources of Funds'!$C$51&gt;0,F106/'Sources of Funds'!$C$51,0)</f>
        <v>#REF!</v>
      </c>
      <c r="G111" s="10" t="e">
        <f>IF('Sources of Funds'!$C$51&gt;0,G106/'Sources of Funds'!$C$51,0)</f>
        <v>#REF!</v>
      </c>
      <c r="H111" s="10" t="e">
        <f>IF('Sources of Funds'!$C$51&gt;0,H106/'Sources of Funds'!$C$51,0)</f>
        <v>#REF!</v>
      </c>
      <c r="I111" s="10" t="e">
        <f>IF('Sources of Funds'!$C$51&gt;0,I106/'Sources of Funds'!$C$51,0)</f>
        <v>#REF!</v>
      </c>
      <c r="J111" s="10" t="e">
        <f>IF('Sources of Funds'!$C$51&gt;0,J106/'Sources of Funds'!$C$51,0)</f>
        <v>#REF!</v>
      </c>
      <c r="K111" s="10" t="e">
        <f>IF('Sources of Funds'!$C$51&gt;0,K106/'Sources of Funds'!$C$51,0)</f>
        <v>#REF!</v>
      </c>
      <c r="L111" s="10" t="e">
        <f>IF('Sources of Funds'!$C$51&gt;0,L106/'Sources of Funds'!$C$51,0)</f>
        <v>#REF!</v>
      </c>
      <c r="M111" s="10" t="e">
        <f>IF('Sources of Funds'!$C$51&gt;0,M106/'Sources of Funds'!$C$51,0)</f>
        <v>#REF!</v>
      </c>
      <c r="N111" s="10" t="e">
        <f>IF('Sources of Funds'!$C$51&gt;0,N106/'Sources of Funds'!$C$51,0)</f>
        <v>#REF!</v>
      </c>
      <c r="O111" s="10" t="e">
        <f>IF('Sources of Funds'!$C$51&gt;0,O106/'Sources of Funds'!$C$51,0)</f>
        <v>#REF!</v>
      </c>
      <c r="P111" s="10" t="e">
        <f>IF('Sources of Funds'!$C$51&gt;0,P106/'Sources of Funds'!$C$51,0)</f>
        <v>#REF!</v>
      </c>
      <c r="Q111" s="10" t="e">
        <f>IF('Sources of Funds'!$C$51&gt;0,Q106/'Sources of Funds'!$C$51,0)</f>
        <v>#REF!</v>
      </c>
      <c r="R111" s="10" t="e">
        <f>IF('Sources of Funds'!$C$51&gt;0,R106/'Sources of Funds'!$C$51,0)</f>
        <v>#REF!</v>
      </c>
      <c r="S111" s="10" t="e">
        <f>IF('Sources of Funds'!$C$51&gt;0,S106/'Sources of Funds'!$C$51,0)</f>
        <v>#REF!</v>
      </c>
      <c r="T111" s="10" t="e">
        <f>IF('Sources of Funds'!$C$51&gt;0,T106/'Sources of Funds'!$C$51,0)</f>
        <v>#REF!</v>
      </c>
      <c r="U111" s="10" t="e">
        <f>IF('Sources of Funds'!$C$51&gt;0,U106/'Sources of Funds'!$C$51,0)</f>
        <v>#REF!</v>
      </c>
      <c r="V111" s="10" t="e">
        <f>IF('Sources of Funds'!$C$51&gt;0,V106/'Sources of Funds'!$C$51,0)</f>
        <v>#REF!</v>
      </c>
      <c r="W111" s="10" t="e">
        <f>IF('Sources of Funds'!$C$51&gt;0,W106/'Sources of Funds'!$C$51,0)</f>
        <v>#REF!</v>
      </c>
      <c r="X111" s="10" t="e">
        <f>IF('Sources of Funds'!$C$51&gt;0,X106/'Sources of Funds'!$C$51,0)</f>
        <v>#REF!</v>
      </c>
      <c r="Y111" s="10" t="e">
        <f>IF('Sources of Funds'!$C$51&gt;0,Y106/'Sources of Funds'!$C$51,0)</f>
        <v>#REF!</v>
      </c>
      <c r="Z111" s="10" t="e">
        <f>IF('Sources of Funds'!$C$51&gt;0,Z106/'Sources of Funds'!$C$51,0)</f>
        <v>#REF!</v>
      </c>
      <c r="AA111" s="10" t="e">
        <f>IF('Sources of Funds'!$C$51&gt;0,AA106/'Sources of Funds'!$C$51,0)</f>
        <v>#REF!</v>
      </c>
      <c r="AB111" s="10" t="e">
        <f>IF('Sources of Funds'!$C$51&gt;0,AB106/'Sources of Funds'!$C$51,0)</f>
        <v>#REF!</v>
      </c>
      <c r="AC111" s="10" t="e">
        <f>IF('Sources of Funds'!$C$51&gt;0,AC106/'Sources of Funds'!$C$51,0)</f>
        <v>#REF!</v>
      </c>
      <c r="AD111" s="10" t="e">
        <f>IF('Sources of Funds'!$C$51&gt;0,AD106/'Sources of Funds'!$C$51,0)</f>
        <v>#REF!</v>
      </c>
      <c r="AE111" s="10" t="e">
        <f>IF('Sources of Funds'!$C$51&gt;0,AE106/'Sources of Funds'!$C$51,0)</f>
        <v>#REF!</v>
      </c>
      <c r="AF111" s="10" t="e">
        <f>IF('Sources of Funds'!$C$51&gt;0,AF106/'Sources of Funds'!$C$51,0)</f>
        <v>#REF!</v>
      </c>
      <c r="AG111" s="10" t="e">
        <f>IF('Sources of Funds'!$C$51&gt;0,AG106/'Sources of Funds'!$C$51,0)</f>
        <v>#REF!</v>
      </c>
      <c r="AH111" s="10" t="e">
        <f>IF('Sources of Funds'!$C$51&gt;0,AH106/'Sources of Funds'!$C$51,0)</f>
        <v>#REF!</v>
      </c>
      <c r="AI111" s="10" t="e">
        <f>IF('Sources of Funds'!$C$51&gt;0,AI106/'Sources of Funds'!$C$51,0)</f>
        <v>#REF!</v>
      </c>
      <c r="AJ111" s="10" t="e">
        <f>IF('Sources of Funds'!$C$51&gt;0,AJ106/'Sources of Funds'!$C$51,0)</f>
        <v>#REF!</v>
      </c>
      <c r="AK111" s="10" t="e">
        <f>IF('Sources of Funds'!$C$51&gt;0,AK106/'Sources of Funds'!$C$51,0)</f>
        <v>#REF!</v>
      </c>
      <c r="AL111" s="10" t="e">
        <f>IF('Sources of Funds'!$C$51&gt;0,AL106/'Sources of Funds'!$C$51,0)</f>
        <v>#REF!</v>
      </c>
      <c r="AM111" s="10" t="e">
        <f>IF('Sources of Funds'!$C$51&gt;0,AM106/'Sources of Funds'!$C$51,0)</f>
        <v>#REF!</v>
      </c>
      <c r="AN111" s="10" t="e">
        <f>IF('Sources of Funds'!$C$51&gt;0,AN106/'Sources of Funds'!$C$51,0)</f>
        <v>#REF!</v>
      </c>
      <c r="AO111" s="10" t="e">
        <f>IF('Sources of Funds'!$C$51&gt;0,AO106/'Sources of Funds'!$C$51,0)</f>
        <v>#REF!</v>
      </c>
      <c r="AP111" s="10" t="e">
        <f>IF('Sources of Funds'!$C$51&gt;0,AP106/'Sources of Funds'!$C$51,0)</f>
        <v>#REF!</v>
      </c>
      <c r="AQ111" s="10" t="e">
        <f>IF('Sources of Funds'!$C$51&gt;0,AQ106/'Sources of Funds'!$C$51,0)</f>
        <v>#REF!</v>
      </c>
    </row>
    <row r="112" spans="2:46" hidden="1">
      <c r="B112" s="7"/>
      <c r="C112" s="7"/>
      <c r="D112" s="7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</row>
    <row r="113" spans="2:43" ht="20.25" hidden="1">
      <c r="B113" s="105" t="s">
        <v>225</v>
      </c>
      <c r="C113" s="105"/>
      <c r="D113" s="7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</row>
    <row r="114" spans="2:43" ht="15.75" hidden="1">
      <c r="B114" s="109" t="s">
        <v>223</v>
      </c>
      <c r="C114" s="109"/>
      <c r="D114" s="7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</row>
    <row r="115" spans="2:43" hidden="1">
      <c r="B115" s="7"/>
      <c r="C115" s="7"/>
      <c r="D115" s="9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</row>
    <row r="116" spans="2:43" hidden="1">
      <c r="B116" s="35" t="s">
        <v>215</v>
      </c>
      <c r="C116" s="35"/>
      <c r="D116" s="7"/>
      <c r="E116" s="8" t="s">
        <v>83</v>
      </c>
      <c r="F116" s="8" t="s">
        <v>84</v>
      </c>
      <c r="G116" s="8" t="s">
        <v>85</v>
      </c>
      <c r="H116" s="8" t="s">
        <v>86</v>
      </c>
      <c r="I116" s="8" t="s">
        <v>87</v>
      </c>
      <c r="J116" s="8" t="s">
        <v>88</v>
      </c>
      <c r="K116" s="8" t="s">
        <v>89</v>
      </c>
      <c r="L116" s="8" t="s">
        <v>90</v>
      </c>
      <c r="M116" s="8" t="s">
        <v>91</v>
      </c>
      <c r="N116" s="8" t="s">
        <v>92</v>
      </c>
      <c r="O116" s="8" t="s">
        <v>93</v>
      </c>
      <c r="P116" s="8" t="s">
        <v>94</v>
      </c>
      <c r="Q116" s="8" t="e">
        <f t="shared" ref="Q116:AQ116" si="29">Q67</f>
        <v>#REF!</v>
      </c>
      <c r="R116" s="8" t="e">
        <f t="shared" si="29"/>
        <v>#REF!</v>
      </c>
      <c r="S116" s="8" t="e">
        <f t="shared" si="29"/>
        <v>#REF!</v>
      </c>
      <c r="T116" s="8" t="e">
        <f t="shared" si="29"/>
        <v>#REF!</v>
      </c>
      <c r="U116" s="8" t="e">
        <f t="shared" si="29"/>
        <v>#REF!</v>
      </c>
      <c r="V116" s="8" t="e">
        <f t="shared" si="29"/>
        <v>#REF!</v>
      </c>
      <c r="W116" s="8" t="e">
        <f t="shared" si="29"/>
        <v>#REF!</v>
      </c>
      <c r="X116" s="8" t="e">
        <f t="shared" si="29"/>
        <v>#REF!</v>
      </c>
      <c r="Y116" s="8" t="e">
        <f t="shared" si="29"/>
        <v>#REF!</v>
      </c>
      <c r="Z116" s="8" t="e">
        <f t="shared" si="29"/>
        <v>#REF!</v>
      </c>
      <c r="AA116" s="8" t="e">
        <f t="shared" si="29"/>
        <v>#REF!</v>
      </c>
      <c r="AB116" s="8" t="e">
        <f t="shared" si="29"/>
        <v>#REF!</v>
      </c>
      <c r="AC116" s="8" t="e">
        <f t="shared" si="29"/>
        <v>#REF!</v>
      </c>
      <c r="AD116" s="8" t="e">
        <f t="shared" si="29"/>
        <v>#REF!</v>
      </c>
      <c r="AE116" s="8" t="e">
        <f t="shared" si="29"/>
        <v>#REF!</v>
      </c>
      <c r="AF116" s="8" t="e">
        <f t="shared" si="29"/>
        <v>#REF!</v>
      </c>
      <c r="AG116" s="8" t="e">
        <f t="shared" si="29"/>
        <v>#REF!</v>
      </c>
      <c r="AH116" s="8" t="e">
        <f t="shared" si="29"/>
        <v>#REF!</v>
      </c>
      <c r="AI116" s="8" t="e">
        <f t="shared" si="29"/>
        <v>#REF!</v>
      </c>
      <c r="AJ116" s="8" t="e">
        <f t="shared" si="29"/>
        <v>#REF!</v>
      </c>
      <c r="AK116" s="8" t="e">
        <f t="shared" si="29"/>
        <v>#REF!</v>
      </c>
      <c r="AL116" s="8" t="e">
        <f t="shared" si="29"/>
        <v>#REF!</v>
      </c>
      <c r="AM116" s="8" t="e">
        <f t="shared" si="29"/>
        <v>#REF!</v>
      </c>
      <c r="AN116" s="8" t="e">
        <f t="shared" si="29"/>
        <v>#REF!</v>
      </c>
      <c r="AO116" s="8" t="e">
        <f t="shared" si="29"/>
        <v>#REF!</v>
      </c>
      <c r="AP116" s="8" t="e">
        <f t="shared" si="29"/>
        <v>#REF!</v>
      </c>
      <c r="AQ116" s="8" t="e">
        <f t="shared" si="29"/>
        <v>#REF!</v>
      </c>
    </row>
    <row r="117" spans="2:43" hidden="1">
      <c r="B117" s="21"/>
      <c r="C117" s="21"/>
      <c r="D117" s="21"/>
      <c r="E117" s="17" t="s">
        <v>95</v>
      </c>
      <c r="F117" s="17" t="s">
        <v>95</v>
      </c>
      <c r="G117" s="17" t="s">
        <v>95</v>
      </c>
      <c r="H117" s="17" t="s">
        <v>95</v>
      </c>
      <c r="I117" s="17" t="s">
        <v>95</v>
      </c>
      <c r="J117" s="17" t="s">
        <v>95</v>
      </c>
      <c r="K117" s="17" t="s">
        <v>95</v>
      </c>
      <c r="L117" s="17" t="s">
        <v>95</v>
      </c>
      <c r="M117" s="17" t="s">
        <v>95</v>
      </c>
      <c r="N117" s="17" t="s">
        <v>95</v>
      </c>
      <c r="O117" s="17" t="s">
        <v>95</v>
      </c>
      <c r="P117" s="17" t="s">
        <v>95</v>
      </c>
      <c r="Q117" s="17" t="s">
        <v>95</v>
      </c>
      <c r="R117" s="17" t="s">
        <v>95</v>
      </c>
      <c r="S117" s="17" t="s">
        <v>95</v>
      </c>
      <c r="T117" s="17" t="s">
        <v>95</v>
      </c>
      <c r="U117" s="17" t="s">
        <v>95</v>
      </c>
      <c r="V117" s="17" t="s">
        <v>95</v>
      </c>
      <c r="W117" s="17" t="s">
        <v>95</v>
      </c>
      <c r="X117" s="17" t="s">
        <v>95</v>
      </c>
      <c r="Y117" s="17" t="s">
        <v>95</v>
      </c>
      <c r="Z117" s="17" t="s">
        <v>95</v>
      </c>
      <c r="AA117" s="17" t="s">
        <v>95</v>
      </c>
      <c r="AB117" s="17" t="s">
        <v>95</v>
      </c>
      <c r="AC117" s="17" t="s">
        <v>95</v>
      </c>
      <c r="AD117" s="17" t="s">
        <v>95</v>
      </c>
      <c r="AE117" s="17" t="s">
        <v>95</v>
      </c>
      <c r="AF117" s="17" t="s">
        <v>95</v>
      </c>
      <c r="AG117" s="17" t="s">
        <v>95</v>
      </c>
      <c r="AH117" s="17" t="s">
        <v>95</v>
      </c>
      <c r="AI117" s="17" t="s">
        <v>95</v>
      </c>
      <c r="AJ117" s="17" t="s">
        <v>95</v>
      </c>
      <c r="AK117" s="17" t="s">
        <v>95</v>
      </c>
      <c r="AL117" s="17" t="s">
        <v>95</v>
      </c>
      <c r="AM117" s="17" t="s">
        <v>95</v>
      </c>
      <c r="AN117" s="17" t="s">
        <v>95</v>
      </c>
      <c r="AO117" s="17" t="s">
        <v>95</v>
      </c>
      <c r="AP117" s="17" t="s">
        <v>95</v>
      </c>
      <c r="AQ117" s="17" t="s">
        <v>95</v>
      </c>
    </row>
    <row r="118" spans="2:43" hidden="1">
      <c r="B118" s="7" t="s">
        <v>96</v>
      </c>
      <c r="C118" s="7"/>
      <c r="D118" s="7"/>
      <c r="E118" s="9" t="e">
        <f t="shared" ref="E118:AQ118" si="30">E106</f>
        <v>#REF!</v>
      </c>
      <c r="F118" s="9" t="e">
        <f t="shared" si="30"/>
        <v>#REF!</v>
      </c>
      <c r="G118" s="9" t="e">
        <f t="shared" si="30"/>
        <v>#REF!</v>
      </c>
      <c r="H118" s="9" t="e">
        <f t="shared" si="30"/>
        <v>#REF!</v>
      </c>
      <c r="I118" s="9" t="e">
        <f t="shared" si="30"/>
        <v>#REF!</v>
      </c>
      <c r="J118" s="9" t="e">
        <f t="shared" si="30"/>
        <v>#REF!</v>
      </c>
      <c r="K118" s="9" t="e">
        <f t="shared" si="30"/>
        <v>#REF!</v>
      </c>
      <c r="L118" s="9" t="e">
        <f t="shared" si="30"/>
        <v>#REF!</v>
      </c>
      <c r="M118" s="9" t="e">
        <f t="shared" si="30"/>
        <v>#REF!</v>
      </c>
      <c r="N118" s="9" t="e">
        <f t="shared" si="30"/>
        <v>#REF!</v>
      </c>
      <c r="O118" s="9" t="e">
        <f t="shared" si="30"/>
        <v>#REF!</v>
      </c>
      <c r="P118" s="9" t="e">
        <f t="shared" si="30"/>
        <v>#REF!</v>
      </c>
      <c r="Q118" s="9" t="e">
        <f t="shared" si="30"/>
        <v>#REF!</v>
      </c>
      <c r="R118" s="9" t="e">
        <f t="shared" si="30"/>
        <v>#REF!</v>
      </c>
      <c r="S118" s="9" t="e">
        <f t="shared" si="30"/>
        <v>#REF!</v>
      </c>
      <c r="T118" s="9" t="e">
        <f t="shared" si="30"/>
        <v>#REF!</v>
      </c>
      <c r="U118" s="9" t="e">
        <f t="shared" si="30"/>
        <v>#REF!</v>
      </c>
      <c r="V118" s="9" t="e">
        <f t="shared" si="30"/>
        <v>#REF!</v>
      </c>
      <c r="W118" s="9" t="e">
        <f t="shared" si="30"/>
        <v>#REF!</v>
      </c>
      <c r="X118" s="9" t="e">
        <f t="shared" si="30"/>
        <v>#REF!</v>
      </c>
      <c r="Y118" s="9" t="e">
        <f t="shared" si="30"/>
        <v>#REF!</v>
      </c>
      <c r="Z118" s="9" t="e">
        <f t="shared" si="30"/>
        <v>#REF!</v>
      </c>
      <c r="AA118" s="9" t="e">
        <f t="shared" si="30"/>
        <v>#REF!</v>
      </c>
      <c r="AB118" s="9" t="e">
        <f t="shared" si="30"/>
        <v>#REF!</v>
      </c>
      <c r="AC118" s="9" t="e">
        <f t="shared" si="30"/>
        <v>#REF!</v>
      </c>
      <c r="AD118" s="9" t="e">
        <f t="shared" si="30"/>
        <v>#REF!</v>
      </c>
      <c r="AE118" s="9" t="e">
        <f t="shared" si="30"/>
        <v>#REF!</v>
      </c>
      <c r="AF118" s="9" t="e">
        <f t="shared" si="30"/>
        <v>#REF!</v>
      </c>
      <c r="AG118" s="9" t="e">
        <f t="shared" si="30"/>
        <v>#REF!</v>
      </c>
      <c r="AH118" s="9" t="e">
        <f t="shared" si="30"/>
        <v>#REF!</v>
      </c>
      <c r="AI118" s="9" t="e">
        <f t="shared" si="30"/>
        <v>#REF!</v>
      </c>
      <c r="AJ118" s="9" t="e">
        <f t="shared" si="30"/>
        <v>#REF!</v>
      </c>
      <c r="AK118" s="9" t="e">
        <f t="shared" si="30"/>
        <v>#REF!</v>
      </c>
      <c r="AL118" s="9" t="e">
        <f t="shared" si="30"/>
        <v>#REF!</v>
      </c>
      <c r="AM118" s="9" t="e">
        <f t="shared" si="30"/>
        <v>#REF!</v>
      </c>
      <c r="AN118" s="9" t="e">
        <f t="shared" si="30"/>
        <v>#REF!</v>
      </c>
      <c r="AO118" s="9" t="e">
        <f t="shared" si="30"/>
        <v>#REF!</v>
      </c>
      <c r="AP118" s="9" t="e">
        <f t="shared" si="30"/>
        <v>#REF!</v>
      </c>
      <c r="AQ118" s="9" t="e">
        <f t="shared" si="30"/>
        <v>#REF!</v>
      </c>
    </row>
    <row r="119" spans="2:43" hidden="1">
      <c r="B119" s="7" t="s">
        <v>97</v>
      </c>
      <c r="C119" s="7"/>
      <c r="D119" s="7"/>
      <c r="E119" s="9" t="e">
        <f>'Tax &amp; Appreciation Benefits'!$C$45</f>
        <v>#REF!</v>
      </c>
      <c r="F119" s="9" t="e">
        <f>'Tax &amp; Appreciation Benefits'!$C$45</f>
        <v>#REF!</v>
      </c>
      <c r="G119" s="9" t="e">
        <f>'Tax &amp; Appreciation Benefits'!$C$45</f>
        <v>#REF!</v>
      </c>
      <c r="H119" s="9" t="e">
        <f>'Tax &amp; Appreciation Benefits'!$C$45</f>
        <v>#REF!</v>
      </c>
      <c r="I119" s="9" t="e">
        <f>'Tax &amp; Appreciation Benefits'!$C$45</f>
        <v>#REF!</v>
      </c>
      <c r="J119" s="9" t="e">
        <f>'Tax &amp; Appreciation Benefits'!$C$45-('Tax &amp; Appreciation Benefits'!$C$44/5)</f>
        <v>#REF!</v>
      </c>
      <c r="K119" s="9" t="e">
        <f>'Tax &amp; Appreciation Benefits'!$C$45-('Tax &amp; Appreciation Benefits'!$C$44/5)</f>
        <v>#REF!</v>
      </c>
      <c r="L119" s="9" t="e">
        <f>'Tax &amp; Appreciation Benefits'!$C$45-('Tax &amp; Appreciation Benefits'!$C$44/5)</f>
        <v>#REF!</v>
      </c>
      <c r="M119" s="9" t="e">
        <f>'Tax &amp; Appreciation Benefits'!$C$45-('Tax &amp; Appreciation Benefits'!$C$44/5)</f>
        <v>#REF!</v>
      </c>
      <c r="N119" s="9" t="e">
        <f>'Tax &amp; Appreciation Benefits'!$C$45-('Tax &amp; Appreciation Benefits'!$C$44/5)</f>
        <v>#REF!</v>
      </c>
      <c r="O119" s="9" t="e">
        <f>'Tax &amp; Appreciation Benefits'!$C$45-('Tax &amp; Appreciation Benefits'!$C$44/5)</f>
        <v>#REF!</v>
      </c>
      <c r="P119" s="9" t="e">
        <f>'Tax &amp; Appreciation Benefits'!$C$45-('Tax &amp; Appreciation Benefits'!$C$44/5)</f>
        <v>#REF!</v>
      </c>
      <c r="Q119" s="9" t="e">
        <f>'Tax &amp; Appreciation Benefits'!$C$45-('Tax &amp; Appreciation Benefits'!$C$44/5)</f>
        <v>#REF!</v>
      </c>
      <c r="R119" s="9" t="e">
        <f>'Tax &amp; Appreciation Benefits'!$C$45-('Tax &amp; Appreciation Benefits'!$C$44/5)</f>
        <v>#REF!</v>
      </c>
      <c r="S119" s="9" t="e">
        <f>'Tax &amp; Appreciation Benefits'!$C$45-('Tax &amp; Appreciation Benefits'!$C$44/5)</f>
        <v>#REF!</v>
      </c>
      <c r="T119" s="9" t="e">
        <f>'Tax &amp; Appreciation Benefits'!$C$45-('Tax &amp; Appreciation Benefits'!$C$44/5)</f>
        <v>#REF!</v>
      </c>
      <c r="U119" s="9" t="e">
        <f>'Tax &amp; Appreciation Benefits'!$C$45-('Tax &amp; Appreciation Benefits'!$C$44/5)</f>
        <v>#REF!</v>
      </c>
      <c r="V119" s="9" t="e">
        <f>'Tax &amp; Appreciation Benefits'!$C$45-('Tax &amp; Appreciation Benefits'!$C$44/5)</f>
        <v>#REF!</v>
      </c>
      <c r="W119" s="9" t="e">
        <f>'Tax &amp; Appreciation Benefits'!$C$45-('Tax &amp; Appreciation Benefits'!$C$44/5)</f>
        <v>#REF!</v>
      </c>
      <c r="X119" s="9" t="e">
        <f>'Tax &amp; Appreciation Benefits'!$C$45-('Tax &amp; Appreciation Benefits'!$C$44/5)</f>
        <v>#REF!</v>
      </c>
      <c r="Y119" s="9" t="e">
        <f>'Tax &amp; Appreciation Benefits'!$C$45-('Tax &amp; Appreciation Benefits'!$C$44/5)</f>
        <v>#REF!</v>
      </c>
      <c r="Z119" s="9" t="e">
        <f>'Tax &amp; Appreciation Benefits'!$C$45-('Tax &amp; Appreciation Benefits'!$C$44/5)</f>
        <v>#REF!</v>
      </c>
      <c r="AA119" s="9" t="e">
        <f>'Tax &amp; Appreciation Benefits'!$C$45-('Tax &amp; Appreciation Benefits'!$C$44/5)</f>
        <v>#REF!</v>
      </c>
      <c r="AB119" s="9" t="e">
        <f>'Tax &amp; Appreciation Benefits'!$C$45-('Tax &amp; Appreciation Benefits'!$C$44/5)</f>
        <v>#REF!</v>
      </c>
      <c r="AC119" s="9" t="e">
        <f>'Tax &amp; Appreciation Benefits'!$C$45-('Tax &amp; Appreciation Benefits'!$C$44/5)</f>
        <v>#REF!</v>
      </c>
      <c r="AD119" s="9">
        <f>'Tax &amp; Appreciation Benefits'!$C$42/39</f>
        <v>0</v>
      </c>
      <c r="AE119" s="9">
        <f>'Tax &amp; Appreciation Benefits'!$C$42/39</f>
        <v>0</v>
      </c>
      <c r="AF119" s="9">
        <f>'Tax &amp; Appreciation Benefits'!$C$42/39</f>
        <v>0</v>
      </c>
      <c r="AG119" s="9">
        <f>'Tax &amp; Appreciation Benefits'!$C$42/39</f>
        <v>0</v>
      </c>
      <c r="AH119" s="9">
        <f>'Tax &amp; Appreciation Benefits'!$C$42/39</f>
        <v>0</v>
      </c>
      <c r="AI119" s="9">
        <f>'Tax &amp; Appreciation Benefits'!$C$42/39</f>
        <v>0</v>
      </c>
      <c r="AJ119" s="9">
        <f>'Tax &amp; Appreciation Benefits'!$C$42/39</f>
        <v>0</v>
      </c>
      <c r="AK119" s="9">
        <f>'Tax &amp; Appreciation Benefits'!$C$42/39</f>
        <v>0</v>
      </c>
      <c r="AL119" s="9">
        <f>'Tax &amp; Appreciation Benefits'!$C$42/39</f>
        <v>0</v>
      </c>
      <c r="AM119" s="9">
        <f>'Tax &amp; Appreciation Benefits'!$C$42/39</f>
        <v>0</v>
      </c>
      <c r="AN119" s="9">
        <f>'Tax &amp; Appreciation Benefits'!$C$42/39</f>
        <v>0</v>
      </c>
      <c r="AO119" s="9">
        <f>'Tax &amp; Appreciation Benefits'!$C$42/39</f>
        <v>0</v>
      </c>
      <c r="AP119" s="9">
        <v>0</v>
      </c>
      <c r="AQ119" s="9">
        <v>0</v>
      </c>
    </row>
    <row r="120" spans="2:43" hidden="1">
      <c r="B120" s="7" t="s">
        <v>99</v>
      </c>
      <c r="C120" s="7"/>
      <c r="D120" s="7"/>
      <c r="E120" s="9" t="e">
        <f>('Construction Budget'!#REF!+'Construction Budget'!#REF!)/15+IF(E67&lt;='Sources of Funds'!$F$38,('Construction Budget'!#REF!+'Construction Budget'!#REF!+'Construction Budget'!#REF!+'Construction Budget'!#REF!)/'Sources of Funds'!$F$38,0)</f>
        <v>#REF!</v>
      </c>
      <c r="F120" s="9" t="e">
        <f>('Construction Budget'!#REF!+'Construction Budget'!#REF!)/15+IF(F67&lt;='Sources of Funds'!$F$38,('Construction Budget'!#REF!+'Construction Budget'!#REF!+'Construction Budget'!#REF!+'Construction Budget'!#REF!)/'Sources of Funds'!$F$38,0)</f>
        <v>#REF!</v>
      </c>
      <c r="G120" s="9" t="e">
        <f>('Construction Budget'!#REF!+'Construction Budget'!#REF!)/15+IF(G67&lt;='Sources of Funds'!$F$38,('Construction Budget'!#REF!+'Construction Budget'!#REF!+'Construction Budget'!#REF!+'Construction Budget'!#REF!)/'Sources of Funds'!$F$38,0)</f>
        <v>#REF!</v>
      </c>
      <c r="H120" s="9" t="e">
        <f>('Construction Budget'!#REF!+'Construction Budget'!#REF!)/15+IF(H67&lt;='Sources of Funds'!$F$38,('Construction Budget'!#REF!+'Construction Budget'!#REF!+'Construction Budget'!#REF!+'Construction Budget'!#REF!)/'Sources of Funds'!$F$38,0)</f>
        <v>#REF!</v>
      </c>
      <c r="I120" s="9" t="e">
        <f>('Construction Budget'!#REF!+'Construction Budget'!#REF!)/15+IF(I67&lt;='Sources of Funds'!$F$38,('Construction Budget'!#REF!+'Construction Budget'!#REF!+'Construction Budget'!#REF!+'Construction Budget'!#REF!)/'Sources of Funds'!$F$38,0)</f>
        <v>#REF!</v>
      </c>
      <c r="J120" s="9" t="e">
        <f>('Construction Budget'!#REF!+'Construction Budget'!#REF!)/15+IF(J67&lt;='Sources of Funds'!$F$38,('Construction Budget'!#REF!+'Construction Budget'!#REF!+'Construction Budget'!#REF!+'Construction Budget'!#REF!)/'Sources of Funds'!$F$38,0)</f>
        <v>#REF!</v>
      </c>
      <c r="K120" s="9" t="e">
        <f>('Construction Budget'!#REF!+'Construction Budget'!#REF!)/15+IF(K67&lt;='Sources of Funds'!$F$38,('Construction Budget'!#REF!+'Construction Budget'!#REF!+'Construction Budget'!#REF!+'Construction Budget'!#REF!)/'Sources of Funds'!$F$38,0)</f>
        <v>#REF!</v>
      </c>
      <c r="L120" s="9" t="e">
        <f>('Construction Budget'!#REF!+'Construction Budget'!#REF!)/15+IF(L67&lt;='Sources of Funds'!$F$38,('Construction Budget'!#REF!+'Construction Budget'!#REF!+'Construction Budget'!#REF!+'Construction Budget'!#REF!)/'Sources of Funds'!$F$38,0)</f>
        <v>#REF!</v>
      </c>
      <c r="M120" s="9" t="e">
        <f>('Construction Budget'!#REF!+'Construction Budget'!#REF!)/15+IF(M67&lt;='Sources of Funds'!$F$38,('Construction Budget'!#REF!+'Construction Budget'!#REF!+'Construction Budget'!#REF!+'Construction Budget'!#REF!)/'Sources of Funds'!$F$38,0)</f>
        <v>#REF!</v>
      </c>
      <c r="N120" s="9" t="e">
        <f>('Construction Budget'!#REF!+'Construction Budget'!#REF!)/15+IF(N67&lt;='Sources of Funds'!$F$38,('Construction Budget'!#REF!+'Construction Budget'!#REF!+'Construction Budget'!#REF!+'Construction Budget'!#REF!)/'Sources of Funds'!$F$38,0)</f>
        <v>#REF!</v>
      </c>
      <c r="O120" s="9" t="e">
        <f>('Construction Budget'!#REF!+'Construction Budget'!#REF!)/15+IF(O67&lt;='Sources of Funds'!$F$38,('Construction Budget'!#REF!+'Construction Budget'!#REF!+'Construction Budget'!#REF!+'Construction Budget'!#REF!)/'Sources of Funds'!$F$38,0)</f>
        <v>#REF!</v>
      </c>
      <c r="P120" s="9" t="e">
        <f>('Construction Budget'!#REF!+'Construction Budget'!#REF!)/15+IF(P67&lt;='Sources of Funds'!$F$38,('Construction Budget'!#REF!+'Construction Budget'!#REF!+'Construction Budget'!#REF!+'Construction Budget'!#REF!)/'Sources of Funds'!$F$38,0)</f>
        <v>#REF!</v>
      </c>
      <c r="Q120" s="9" t="e">
        <f>('Construction Budget'!#REF!+'Construction Budget'!#REF!)/15+IF(Q67&lt;='Sources of Funds'!$F$38,('Construction Budget'!#REF!+'Construction Budget'!#REF!+'Construction Budget'!#REF!+'Construction Budget'!#REF!)/'Sources of Funds'!$F$38,0)</f>
        <v>#REF!</v>
      </c>
      <c r="R120" s="9" t="e">
        <f>IF(R67&lt;='Sources of Funds'!$F$38,('Construction Budget'!#REF!+'Construction Budget'!#REF!+'Construction Budget'!#REF!+'Construction Budget'!#REF!)/'Sources of Funds'!$F$38,0)</f>
        <v>#REF!</v>
      </c>
      <c r="S120" s="9" t="e">
        <f>IF(S67&lt;='Sources of Funds'!$F$38,('Construction Budget'!#REF!+'Construction Budget'!#REF!+'Construction Budget'!#REF!+'Construction Budget'!#REF!)/'Sources of Funds'!$F$38,0)</f>
        <v>#REF!</v>
      </c>
      <c r="T120" s="9" t="e">
        <f>IF(T67&lt;='Sources of Funds'!$F$38,('Construction Budget'!#REF!+'Construction Budget'!#REF!+'Construction Budget'!#REF!+'Construction Budget'!#REF!)/'Sources of Funds'!$F$38,0)</f>
        <v>#REF!</v>
      </c>
      <c r="U120" s="9" t="e">
        <f>IF(U67&lt;='Sources of Funds'!$F$38,('Construction Budget'!#REF!+'Construction Budget'!#REF!+'Construction Budget'!#REF!+'Construction Budget'!#REF!)/'Sources of Funds'!$F$38,0)</f>
        <v>#REF!</v>
      </c>
      <c r="V120" s="9" t="e">
        <f>IF(V67&lt;='Sources of Funds'!$F$38,('Construction Budget'!#REF!+'Construction Budget'!#REF!+'Construction Budget'!#REF!+'Construction Budget'!#REF!)/'Sources of Funds'!$F$38,0)</f>
        <v>#REF!</v>
      </c>
      <c r="W120" s="9" t="e">
        <f>IF(W67&lt;='Sources of Funds'!$F$38,('Construction Budget'!#REF!+'Construction Budget'!#REF!+'Construction Budget'!#REF!+'Construction Budget'!#REF!)/'Sources of Funds'!$F$38,0)</f>
        <v>#REF!</v>
      </c>
      <c r="X120" s="9" t="e">
        <f>IF(X67&lt;='Sources of Funds'!$F$38,('Construction Budget'!#REF!+'Construction Budget'!#REF!+'Construction Budget'!#REF!+'Construction Budget'!#REF!)/'Sources of Funds'!$F$38,0)</f>
        <v>#REF!</v>
      </c>
      <c r="Y120" s="9" t="e">
        <f>IF(Y67&lt;='Sources of Funds'!$F$38,('Construction Budget'!#REF!+'Construction Budget'!#REF!+'Construction Budget'!#REF!+'Construction Budget'!#REF!)/'Sources of Funds'!$F$38,0)</f>
        <v>#REF!</v>
      </c>
      <c r="Z120" s="9" t="e">
        <f>IF(Z67&lt;='Sources of Funds'!$F$38,('Construction Budget'!#REF!+'Construction Budget'!#REF!+'Construction Budget'!#REF!+'Construction Budget'!#REF!)/'Sources of Funds'!$F$38,0)</f>
        <v>#REF!</v>
      </c>
      <c r="AA120" s="9" t="e">
        <f>IF(AA67&lt;='Sources of Funds'!$F$38,('Construction Budget'!#REF!+'Construction Budget'!#REF!+'Construction Budget'!#REF!+'Construction Budget'!#REF!)/'Sources of Funds'!$F$38,0)</f>
        <v>#REF!</v>
      </c>
      <c r="AB120" s="9" t="e">
        <f>IF(AB67&lt;='Sources of Funds'!$F$38,('Construction Budget'!#REF!+'Construction Budget'!#REF!+'Construction Budget'!#REF!+'Construction Budget'!#REF!)/'Sources of Funds'!$F$38,0)</f>
        <v>#REF!</v>
      </c>
      <c r="AC120" s="9" t="e">
        <f>IF(AC67&lt;='Sources of Funds'!$F$38,('Construction Budget'!#REF!+'Construction Budget'!#REF!+'Construction Budget'!#REF!+'Construction Budget'!#REF!)/'Sources of Funds'!$F$38,0)</f>
        <v>#REF!</v>
      </c>
      <c r="AD120" s="9" t="e">
        <f>IF(AD67&lt;='Sources of Funds'!$F$38,('Construction Budget'!#REF!+'Construction Budget'!#REF!+'Construction Budget'!#REF!+'Construction Budget'!#REF!)/'Sources of Funds'!$F$38,0)</f>
        <v>#REF!</v>
      </c>
      <c r="AE120" s="9" t="e">
        <f>IF(AE67&lt;='Sources of Funds'!$F$38,('Construction Budget'!#REF!+'Construction Budget'!#REF!+'Construction Budget'!#REF!+'Construction Budget'!#REF!)/'Sources of Funds'!$F$38,0)</f>
        <v>#REF!</v>
      </c>
      <c r="AF120" s="9" t="e">
        <f>IF(AF67&lt;='Sources of Funds'!$F$38,('Construction Budget'!#REF!+'Construction Budget'!#REF!+'Construction Budget'!#REF!+'Construction Budget'!#REF!)/'Sources of Funds'!$F$38,0)</f>
        <v>#REF!</v>
      </c>
      <c r="AG120" s="9" t="e">
        <f>IF(AG67&lt;='Sources of Funds'!$F$38,('Construction Budget'!#REF!+'Construction Budget'!#REF!+'Construction Budget'!#REF!+'Construction Budget'!#REF!)/'Sources of Funds'!$F$38,0)</f>
        <v>#REF!</v>
      </c>
      <c r="AH120" s="9" t="e">
        <f>IF(AH67&lt;='Sources of Funds'!$F$38,('Construction Budget'!#REF!+'Construction Budget'!#REF!+'Construction Budget'!#REF!+'Construction Budget'!#REF!)/'Sources of Funds'!$F$38,0)</f>
        <v>#REF!</v>
      </c>
      <c r="AI120" s="9" t="e">
        <f>IF(AI67&lt;='Sources of Funds'!$F$38,('Construction Budget'!#REF!+'Construction Budget'!#REF!+'Construction Budget'!#REF!+'Construction Budget'!#REF!)/'Sources of Funds'!$F$38,0)</f>
        <v>#REF!</v>
      </c>
      <c r="AJ120" s="9" t="e">
        <f>IF(AJ67&lt;='Sources of Funds'!$F$38,('Construction Budget'!#REF!+'Construction Budget'!#REF!+'Construction Budget'!#REF!+'Construction Budget'!#REF!)/'Sources of Funds'!$F$38,0)</f>
        <v>#REF!</v>
      </c>
      <c r="AK120" s="9" t="e">
        <f>IF(AK67&lt;='Sources of Funds'!$F$38,('Construction Budget'!#REF!+'Construction Budget'!#REF!+'Construction Budget'!#REF!+'Construction Budget'!#REF!)/'Sources of Funds'!$F$38,0)</f>
        <v>#REF!</v>
      </c>
      <c r="AL120" s="9" t="e">
        <f>IF(AL67&lt;='Sources of Funds'!$F$38,('Construction Budget'!#REF!+'Construction Budget'!#REF!+'Construction Budget'!#REF!+'Construction Budget'!#REF!)/'Sources of Funds'!$F$38,0)</f>
        <v>#REF!</v>
      </c>
      <c r="AM120" s="9" t="e">
        <f>IF(AM67&lt;='Sources of Funds'!$F$38,('Construction Budget'!#REF!+'Construction Budget'!#REF!+'Construction Budget'!#REF!+'Construction Budget'!#REF!)/'Sources of Funds'!$F$38,0)</f>
        <v>#REF!</v>
      </c>
      <c r="AN120" s="9" t="e">
        <f>IF(AN67&lt;='Sources of Funds'!$F$38,('Construction Budget'!#REF!+'Construction Budget'!#REF!+'Construction Budget'!#REF!+'Construction Budget'!#REF!)/'Sources of Funds'!$F$38,0)</f>
        <v>#REF!</v>
      </c>
      <c r="AO120" s="9" t="e">
        <f>IF(AO67&lt;='Sources of Funds'!$F$38,('Construction Budget'!#REF!+'Construction Budget'!#REF!+'Construction Budget'!#REF!+'Construction Budget'!#REF!)/'Sources of Funds'!$F$38,0)</f>
        <v>#REF!</v>
      </c>
      <c r="AP120" s="9" t="e">
        <f>IF(AP67&lt;='Sources of Funds'!$F$38,('Construction Budget'!#REF!+'Construction Budget'!#REF!+'Construction Budget'!#REF!+'Construction Budget'!#REF!)/'Sources of Funds'!$F$38,0)</f>
        <v>#REF!</v>
      </c>
      <c r="AQ120" s="9" t="e">
        <f>IF(AQ67&lt;='Sources of Funds'!$F$38,('Construction Budget'!#REF!+'Construction Budget'!#REF!+'Construction Budget'!#REF!+'Construction Budget'!#REF!)/'Sources of Funds'!$F$38,0)</f>
        <v>#REF!</v>
      </c>
    </row>
    <row r="121" spans="2:43" hidden="1">
      <c r="B121" s="21" t="s">
        <v>98</v>
      </c>
      <c r="C121" s="21"/>
      <c r="D121" s="7"/>
      <c r="E121" s="9" t="e">
        <f t="shared" ref="E121:AQ121" si="31">E266</f>
        <v>#REF!</v>
      </c>
      <c r="F121" s="9" t="e">
        <f t="shared" si="31"/>
        <v>#REF!</v>
      </c>
      <c r="G121" s="9" t="e">
        <f t="shared" si="31"/>
        <v>#REF!</v>
      </c>
      <c r="H121" s="9" t="e">
        <f t="shared" si="31"/>
        <v>#REF!</v>
      </c>
      <c r="I121" s="9" t="e">
        <f t="shared" si="31"/>
        <v>#REF!</v>
      </c>
      <c r="J121" s="9" t="e">
        <f t="shared" si="31"/>
        <v>#REF!</v>
      </c>
      <c r="K121" s="9" t="e">
        <f t="shared" si="31"/>
        <v>#REF!</v>
      </c>
      <c r="L121" s="9" t="e">
        <f t="shared" si="31"/>
        <v>#REF!</v>
      </c>
      <c r="M121" s="9" t="e">
        <f t="shared" si="31"/>
        <v>#REF!</v>
      </c>
      <c r="N121" s="9" t="e">
        <f t="shared" si="31"/>
        <v>#REF!</v>
      </c>
      <c r="O121" s="9" t="e">
        <f t="shared" si="31"/>
        <v>#REF!</v>
      </c>
      <c r="P121" s="9" t="e">
        <f t="shared" si="31"/>
        <v>#REF!</v>
      </c>
      <c r="Q121" s="9" t="e">
        <f t="shared" si="31"/>
        <v>#REF!</v>
      </c>
      <c r="R121" s="9" t="e">
        <f t="shared" si="31"/>
        <v>#REF!</v>
      </c>
      <c r="S121" s="9" t="e">
        <f t="shared" si="31"/>
        <v>#REF!</v>
      </c>
      <c r="T121" s="9" t="e">
        <f t="shared" si="31"/>
        <v>#REF!</v>
      </c>
      <c r="U121" s="9" t="e">
        <f t="shared" si="31"/>
        <v>#REF!</v>
      </c>
      <c r="V121" s="9" t="e">
        <f t="shared" si="31"/>
        <v>#REF!</v>
      </c>
      <c r="W121" s="9" t="e">
        <f t="shared" si="31"/>
        <v>#REF!</v>
      </c>
      <c r="X121" s="9" t="e">
        <f t="shared" si="31"/>
        <v>#REF!</v>
      </c>
      <c r="Y121" s="9" t="e">
        <f t="shared" si="31"/>
        <v>#REF!</v>
      </c>
      <c r="Z121" s="9" t="e">
        <f t="shared" si="31"/>
        <v>#REF!</v>
      </c>
      <c r="AA121" s="9" t="e">
        <f t="shared" si="31"/>
        <v>#REF!</v>
      </c>
      <c r="AB121" s="9" t="e">
        <f t="shared" si="31"/>
        <v>#REF!</v>
      </c>
      <c r="AC121" s="9" t="e">
        <f t="shared" si="31"/>
        <v>#REF!</v>
      </c>
      <c r="AD121" s="9" t="e">
        <f t="shared" si="31"/>
        <v>#REF!</v>
      </c>
      <c r="AE121" s="9" t="e">
        <f t="shared" si="31"/>
        <v>#REF!</v>
      </c>
      <c r="AF121" s="9" t="e">
        <f t="shared" si="31"/>
        <v>#REF!</v>
      </c>
      <c r="AG121" s="9" t="e">
        <f t="shared" si="31"/>
        <v>#REF!</v>
      </c>
      <c r="AH121" s="9" t="e">
        <f t="shared" si="31"/>
        <v>#REF!</v>
      </c>
      <c r="AI121" s="9" t="e">
        <f t="shared" si="31"/>
        <v>#REF!</v>
      </c>
      <c r="AJ121" s="9" t="e">
        <f t="shared" si="31"/>
        <v>#REF!</v>
      </c>
      <c r="AK121" s="9" t="e">
        <f t="shared" si="31"/>
        <v>#REF!</v>
      </c>
      <c r="AL121" s="9" t="e">
        <f t="shared" si="31"/>
        <v>#REF!</v>
      </c>
      <c r="AM121" s="9" t="e">
        <f t="shared" si="31"/>
        <v>#REF!</v>
      </c>
      <c r="AN121" s="9" t="e">
        <f t="shared" si="31"/>
        <v>#REF!</v>
      </c>
      <c r="AO121" s="9" t="e">
        <f t="shared" si="31"/>
        <v>#REF!</v>
      </c>
      <c r="AP121" s="9" t="e">
        <f t="shared" si="31"/>
        <v>#REF!</v>
      </c>
      <c r="AQ121" s="9" t="e">
        <f t="shared" si="31"/>
        <v>#REF!</v>
      </c>
    </row>
    <row r="122" spans="2:43" hidden="1">
      <c r="B122" s="7" t="s">
        <v>100</v>
      </c>
      <c r="C122" s="7"/>
      <c r="D122" s="7"/>
      <c r="E122" s="9" t="e">
        <f>E157+E168+E203+E179+E217+E231+E244</f>
        <v>#REF!</v>
      </c>
      <c r="F122" s="9" t="e">
        <f t="shared" ref="F122:AQ122" si="32">F157+F168+F203+F179+F217+F231+F244</f>
        <v>#REF!</v>
      </c>
      <c r="G122" s="9" t="e">
        <f t="shared" si="32"/>
        <v>#REF!</v>
      </c>
      <c r="H122" s="9" t="e">
        <f t="shared" si="32"/>
        <v>#REF!</v>
      </c>
      <c r="I122" s="9" t="e">
        <f t="shared" si="32"/>
        <v>#REF!</v>
      </c>
      <c r="J122" s="9" t="e">
        <f t="shared" si="32"/>
        <v>#REF!</v>
      </c>
      <c r="K122" s="9" t="e">
        <f t="shared" si="32"/>
        <v>#REF!</v>
      </c>
      <c r="L122" s="9" t="e">
        <f t="shared" si="32"/>
        <v>#REF!</v>
      </c>
      <c r="M122" s="9" t="e">
        <f t="shared" si="32"/>
        <v>#REF!</v>
      </c>
      <c r="N122" s="9" t="e">
        <f t="shared" si="32"/>
        <v>#REF!</v>
      </c>
      <c r="O122" s="9" t="e">
        <f t="shared" si="32"/>
        <v>#REF!</v>
      </c>
      <c r="P122" s="9" t="e">
        <f t="shared" si="32"/>
        <v>#REF!</v>
      </c>
      <c r="Q122" s="9" t="e">
        <f t="shared" si="32"/>
        <v>#REF!</v>
      </c>
      <c r="R122" s="9" t="e">
        <f t="shared" si="32"/>
        <v>#REF!</v>
      </c>
      <c r="S122" s="9" t="e">
        <f t="shared" si="32"/>
        <v>#REF!</v>
      </c>
      <c r="T122" s="9" t="e">
        <f t="shared" si="32"/>
        <v>#REF!</v>
      </c>
      <c r="U122" s="9" t="e">
        <f t="shared" si="32"/>
        <v>#REF!</v>
      </c>
      <c r="V122" s="9" t="e">
        <f t="shared" si="32"/>
        <v>#REF!</v>
      </c>
      <c r="W122" s="9" t="e">
        <f t="shared" si="32"/>
        <v>#REF!</v>
      </c>
      <c r="X122" s="9" t="e">
        <f t="shared" si="32"/>
        <v>#REF!</v>
      </c>
      <c r="Y122" s="9" t="e">
        <f t="shared" si="32"/>
        <v>#REF!</v>
      </c>
      <c r="Z122" s="9" t="e">
        <f t="shared" si="32"/>
        <v>#REF!</v>
      </c>
      <c r="AA122" s="9" t="e">
        <f t="shared" si="32"/>
        <v>#REF!</v>
      </c>
      <c r="AB122" s="9" t="e">
        <f t="shared" si="32"/>
        <v>#REF!</v>
      </c>
      <c r="AC122" s="9" t="e">
        <f t="shared" si="32"/>
        <v>#REF!</v>
      </c>
      <c r="AD122" s="9" t="e">
        <f t="shared" si="32"/>
        <v>#REF!</v>
      </c>
      <c r="AE122" s="9" t="e">
        <f t="shared" si="32"/>
        <v>#REF!</v>
      </c>
      <c r="AF122" s="9" t="e">
        <f t="shared" si="32"/>
        <v>#REF!</v>
      </c>
      <c r="AG122" s="9" t="e">
        <f t="shared" si="32"/>
        <v>#REF!</v>
      </c>
      <c r="AH122" s="9" t="e">
        <f t="shared" si="32"/>
        <v>#REF!</v>
      </c>
      <c r="AI122" s="9" t="e">
        <f t="shared" si="32"/>
        <v>#REF!</v>
      </c>
      <c r="AJ122" s="9" t="e">
        <f t="shared" si="32"/>
        <v>#REF!</v>
      </c>
      <c r="AK122" s="9" t="e">
        <f t="shared" si="32"/>
        <v>#REF!</v>
      </c>
      <c r="AL122" s="9" t="e">
        <f t="shared" si="32"/>
        <v>#REF!</v>
      </c>
      <c r="AM122" s="9" t="e">
        <f t="shared" si="32"/>
        <v>#REF!</v>
      </c>
      <c r="AN122" s="9" t="e">
        <f t="shared" si="32"/>
        <v>#REF!</v>
      </c>
      <c r="AO122" s="9" t="e">
        <f t="shared" si="32"/>
        <v>#REF!</v>
      </c>
      <c r="AP122" s="9" t="e">
        <f t="shared" si="32"/>
        <v>#REF!</v>
      </c>
      <c r="AQ122" s="9" t="e">
        <f t="shared" si="32"/>
        <v>#REF!</v>
      </c>
    </row>
    <row r="123" spans="2:43" hidden="1">
      <c r="B123" s="19" t="s">
        <v>101</v>
      </c>
      <c r="C123" s="19"/>
      <c r="D123" s="21"/>
      <c r="E123" s="20">
        <f>E93</f>
        <v>12500</v>
      </c>
      <c r="F123" s="20">
        <f t="shared" ref="F123:AQ123" si="33">F93</f>
        <v>12500</v>
      </c>
      <c r="G123" s="20">
        <f t="shared" si="33"/>
        <v>12500</v>
      </c>
      <c r="H123" s="20">
        <f t="shared" si="33"/>
        <v>12500</v>
      </c>
      <c r="I123" s="20">
        <f t="shared" si="33"/>
        <v>12500</v>
      </c>
      <c r="J123" s="20">
        <f t="shared" si="33"/>
        <v>12500</v>
      </c>
      <c r="K123" s="20">
        <f t="shared" si="33"/>
        <v>12500</v>
      </c>
      <c r="L123" s="20">
        <f t="shared" si="33"/>
        <v>12500</v>
      </c>
      <c r="M123" s="20">
        <f t="shared" si="33"/>
        <v>12500</v>
      </c>
      <c r="N123" s="20">
        <f t="shared" si="33"/>
        <v>12500</v>
      </c>
      <c r="O123" s="20" t="e">
        <f t="shared" si="33"/>
        <v>#REF!</v>
      </c>
      <c r="P123" s="20" t="e">
        <f t="shared" si="33"/>
        <v>#REF!</v>
      </c>
      <c r="Q123" s="20" t="e">
        <f t="shared" si="33"/>
        <v>#REF!</v>
      </c>
      <c r="R123" s="20" t="e">
        <f t="shared" si="33"/>
        <v>#REF!</v>
      </c>
      <c r="S123" s="20" t="e">
        <f t="shared" si="33"/>
        <v>#REF!</v>
      </c>
      <c r="T123" s="20" t="e">
        <f t="shared" si="33"/>
        <v>#REF!</v>
      </c>
      <c r="U123" s="20" t="e">
        <f t="shared" si="33"/>
        <v>#REF!</v>
      </c>
      <c r="V123" s="20" t="e">
        <f t="shared" si="33"/>
        <v>#REF!</v>
      </c>
      <c r="W123" s="20" t="e">
        <f t="shared" si="33"/>
        <v>#REF!</v>
      </c>
      <c r="X123" s="20" t="e">
        <f t="shared" si="33"/>
        <v>#REF!</v>
      </c>
      <c r="Y123" s="20" t="e">
        <f t="shared" si="33"/>
        <v>#REF!</v>
      </c>
      <c r="Z123" s="20" t="e">
        <f t="shared" si="33"/>
        <v>#REF!</v>
      </c>
      <c r="AA123" s="20" t="e">
        <f t="shared" si="33"/>
        <v>#REF!</v>
      </c>
      <c r="AB123" s="20" t="e">
        <f t="shared" si="33"/>
        <v>#REF!</v>
      </c>
      <c r="AC123" s="20" t="e">
        <f t="shared" si="33"/>
        <v>#REF!</v>
      </c>
      <c r="AD123" s="20" t="e">
        <f t="shared" si="33"/>
        <v>#REF!</v>
      </c>
      <c r="AE123" s="20" t="e">
        <f t="shared" si="33"/>
        <v>#REF!</v>
      </c>
      <c r="AF123" s="20" t="e">
        <f t="shared" si="33"/>
        <v>#REF!</v>
      </c>
      <c r="AG123" s="20" t="e">
        <f t="shared" si="33"/>
        <v>#REF!</v>
      </c>
      <c r="AH123" s="20" t="e">
        <f t="shared" si="33"/>
        <v>#REF!</v>
      </c>
      <c r="AI123" s="20" t="e">
        <f t="shared" si="33"/>
        <v>#REF!</v>
      </c>
      <c r="AJ123" s="20" t="e">
        <f t="shared" si="33"/>
        <v>#REF!</v>
      </c>
      <c r="AK123" s="20" t="e">
        <f t="shared" si="33"/>
        <v>#REF!</v>
      </c>
      <c r="AL123" s="20" t="e">
        <f t="shared" si="33"/>
        <v>#REF!</v>
      </c>
      <c r="AM123" s="20" t="e">
        <f t="shared" si="33"/>
        <v>#REF!</v>
      </c>
      <c r="AN123" s="20" t="e">
        <f t="shared" si="33"/>
        <v>#REF!</v>
      </c>
      <c r="AO123" s="20" t="e">
        <f t="shared" si="33"/>
        <v>#REF!</v>
      </c>
      <c r="AP123" s="20" t="e">
        <f t="shared" si="33"/>
        <v>#REF!</v>
      </c>
      <c r="AQ123" s="20" t="e">
        <f t="shared" si="33"/>
        <v>#REF!</v>
      </c>
    </row>
    <row r="124" spans="2:43" hidden="1">
      <c r="B124" s="21" t="s">
        <v>224</v>
      </c>
      <c r="C124" s="21"/>
      <c r="D124" s="7"/>
      <c r="E124" s="9" t="e">
        <f t="shared" ref="E124:AQ124" si="34">E118-E119-E121-E120+E122+E123</f>
        <v>#REF!</v>
      </c>
      <c r="F124" s="9" t="e">
        <f t="shared" si="34"/>
        <v>#REF!</v>
      </c>
      <c r="G124" s="9" t="e">
        <f t="shared" si="34"/>
        <v>#REF!</v>
      </c>
      <c r="H124" s="9" t="e">
        <f t="shared" si="34"/>
        <v>#REF!</v>
      </c>
      <c r="I124" s="9" t="e">
        <f t="shared" si="34"/>
        <v>#REF!</v>
      </c>
      <c r="J124" s="9" t="e">
        <f t="shared" si="34"/>
        <v>#REF!</v>
      </c>
      <c r="K124" s="9" t="e">
        <f t="shared" si="34"/>
        <v>#REF!</v>
      </c>
      <c r="L124" s="9" t="e">
        <f t="shared" si="34"/>
        <v>#REF!</v>
      </c>
      <c r="M124" s="9" t="e">
        <f t="shared" si="34"/>
        <v>#REF!</v>
      </c>
      <c r="N124" s="9" t="e">
        <f t="shared" si="34"/>
        <v>#REF!</v>
      </c>
      <c r="O124" s="9" t="e">
        <f t="shared" si="34"/>
        <v>#REF!</v>
      </c>
      <c r="P124" s="9" t="e">
        <f t="shared" si="34"/>
        <v>#REF!</v>
      </c>
      <c r="Q124" s="9" t="e">
        <f t="shared" si="34"/>
        <v>#REF!</v>
      </c>
      <c r="R124" s="9" t="e">
        <f t="shared" si="34"/>
        <v>#REF!</v>
      </c>
      <c r="S124" s="9" t="e">
        <f t="shared" si="34"/>
        <v>#REF!</v>
      </c>
      <c r="T124" s="9" t="e">
        <f t="shared" si="34"/>
        <v>#REF!</v>
      </c>
      <c r="U124" s="9" t="e">
        <f t="shared" si="34"/>
        <v>#REF!</v>
      </c>
      <c r="V124" s="9" t="e">
        <f t="shared" si="34"/>
        <v>#REF!</v>
      </c>
      <c r="W124" s="9" t="e">
        <f t="shared" si="34"/>
        <v>#REF!</v>
      </c>
      <c r="X124" s="9" t="e">
        <f t="shared" si="34"/>
        <v>#REF!</v>
      </c>
      <c r="Y124" s="9" t="e">
        <f t="shared" si="34"/>
        <v>#REF!</v>
      </c>
      <c r="Z124" s="9" t="e">
        <f t="shared" si="34"/>
        <v>#REF!</v>
      </c>
      <c r="AA124" s="9" t="e">
        <f t="shared" si="34"/>
        <v>#REF!</v>
      </c>
      <c r="AB124" s="9" t="e">
        <f t="shared" si="34"/>
        <v>#REF!</v>
      </c>
      <c r="AC124" s="9" t="e">
        <f t="shared" si="34"/>
        <v>#REF!</v>
      </c>
      <c r="AD124" s="9" t="e">
        <f t="shared" si="34"/>
        <v>#REF!</v>
      </c>
      <c r="AE124" s="9" t="e">
        <f t="shared" si="34"/>
        <v>#REF!</v>
      </c>
      <c r="AF124" s="9" t="e">
        <f t="shared" si="34"/>
        <v>#REF!</v>
      </c>
      <c r="AG124" s="9" t="e">
        <f t="shared" si="34"/>
        <v>#REF!</v>
      </c>
      <c r="AH124" s="9" t="e">
        <f t="shared" si="34"/>
        <v>#REF!</v>
      </c>
      <c r="AI124" s="9" t="e">
        <f t="shared" si="34"/>
        <v>#REF!</v>
      </c>
      <c r="AJ124" s="9" t="e">
        <f t="shared" si="34"/>
        <v>#REF!</v>
      </c>
      <c r="AK124" s="9" t="e">
        <f t="shared" si="34"/>
        <v>#REF!</v>
      </c>
      <c r="AL124" s="9" t="e">
        <f t="shared" si="34"/>
        <v>#REF!</v>
      </c>
      <c r="AM124" s="9" t="e">
        <f t="shared" si="34"/>
        <v>#REF!</v>
      </c>
      <c r="AN124" s="9" t="e">
        <f t="shared" si="34"/>
        <v>#REF!</v>
      </c>
      <c r="AO124" s="9" t="e">
        <f t="shared" si="34"/>
        <v>#REF!</v>
      </c>
      <c r="AP124" s="9" t="e">
        <f t="shared" si="34"/>
        <v>#REF!</v>
      </c>
      <c r="AQ124" s="9" t="e">
        <f t="shared" si="34"/>
        <v>#REF!</v>
      </c>
    </row>
    <row r="125" spans="2:43" hidden="1">
      <c r="B125" s="7" t="s">
        <v>264</v>
      </c>
      <c r="C125" s="7"/>
      <c r="D125" s="7"/>
      <c r="E125" s="11">
        <f>'Sources of Funds'!E16</f>
        <v>0</v>
      </c>
      <c r="F125" s="11">
        <f>'Sources of Funds'!E16</f>
        <v>0</v>
      </c>
      <c r="G125" s="11">
        <f>'Sources of Funds'!E16</f>
        <v>0</v>
      </c>
      <c r="H125" s="11">
        <f>'Sources of Funds'!E16</f>
        <v>0</v>
      </c>
      <c r="I125" s="11">
        <f>'Sources of Funds'!E16</f>
        <v>0</v>
      </c>
      <c r="J125" s="11">
        <f>'Sources of Funds'!E16</f>
        <v>0</v>
      </c>
      <c r="K125" s="11">
        <f>'Sources of Funds'!E16</f>
        <v>0</v>
      </c>
      <c r="L125" s="11">
        <f>'Sources of Funds'!E16</f>
        <v>0</v>
      </c>
      <c r="M125" s="11">
        <f>'Sources of Funds'!E16</f>
        <v>0</v>
      </c>
      <c r="N125" s="11">
        <f>'Sources of Funds'!E16</f>
        <v>0</v>
      </c>
      <c r="O125" s="11">
        <f>'Sources of Funds'!E16</f>
        <v>0</v>
      </c>
      <c r="P125" s="11">
        <f>'Sources of Funds'!E16</f>
        <v>0</v>
      </c>
      <c r="Q125" s="11">
        <f>'Sources of Funds'!$E$16</f>
        <v>0</v>
      </c>
      <c r="R125" s="11">
        <f>'Sources of Funds'!$E$16</f>
        <v>0</v>
      </c>
      <c r="S125" s="11">
        <f>'Sources of Funds'!$E$16</f>
        <v>0</v>
      </c>
      <c r="T125" s="11">
        <f>'Sources of Funds'!$E$16</f>
        <v>0</v>
      </c>
      <c r="U125" s="11">
        <f>'Sources of Funds'!$E$16</f>
        <v>0</v>
      </c>
      <c r="V125" s="11">
        <f>'Sources of Funds'!$E$16</f>
        <v>0</v>
      </c>
      <c r="W125" s="11">
        <f>'Sources of Funds'!$E$16</f>
        <v>0</v>
      </c>
      <c r="X125" s="11">
        <f>'Sources of Funds'!$E$16</f>
        <v>0</v>
      </c>
      <c r="Y125" s="11">
        <f>'Sources of Funds'!$E$16</f>
        <v>0</v>
      </c>
      <c r="Z125" s="11">
        <f>'Sources of Funds'!$E$16</f>
        <v>0</v>
      </c>
      <c r="AA125" s="11">
        <f>'Sources of Funds'!$E$16</f>
        <v>0</v>
      </c>
      <c r="AB125" s="11">
        <f>'Sources of Funds'!$E$16</f>
        <v>0</v>
      </c>
      <c r="AC125" s="11">
        <f>'Sources of Funds'!$E$16</f>
        <v>0</v>
      </c>
      <c r="AD125" s="11">
        <f>'Sources of Funds'!$E$16</f>
        <v>0</v>
      </c>
      <c r="AE125" s="11">
        <f>'Sources of Funds'!$E$16</f>
        <v>0</v>
      </c>
      <c r="AF125" s="11">
        <f>'Sources of Funds'!$E$16</f>
        <v>0</v>
      </c>
      <c r="AG125" s="11">
        <f>'Sources of Funds'!$E$16</f>
        <v>0</v>
      </c>
      <c r="AH125" s="11">
        <f>'Sources of Funds'!$E$16</f>
        <v>0</v>
      </c>
      <c r="AI125" s="11">
        <f>'Sources of Funds'!$E$16</f>
        <v>0</v>
      </c>
      <c r="AJ125" s="11">
        <f>'Sources of Funds'!$E$16</f>
        <v>0</v>
      </c>
      <c r="AK125" s="11">
        <f>'Sources of Funds'!$E$16</f>
        <v>0</v>
      </c>
      <c r="AL125" s="11">
        <f>'Sources of Funds'!$E$16</f>
        <v>0</v>
      </c>
      <c r="AM125" s="11">
        <f>'Sources of Funds'!$E$16</f>
        <v>0</v>
      </c>
      <c r="AN125" s="11">
        <f>'Sources of Funds'!$E$16</f>
        <v>0</v>
      </c>
      <c r="AO125" s="11">
        <f>'Sources of Funds'!$E$16</f>
        <v>0</v>
      </c>
      <c r="AP125" s="11">
        <f>'Sources of Funds'!$E$16</f>
        <v>0</v>
      </c>
      <c r="AQ125" s="11">
        <f>'Sources of Funds'!$E$16</f>
        <v>0</v>
      </c>
    </row>
    <row r="126" spans="2:43" hidden="1">
      <c r="B126" s="21"/>
      <c r="C126" s="21"/>
      <c r="D126" s="21"/>
      <c r="E126" s="17" t="s">
        <v>66</v>
      </c>
      <c r="F126" s="17" t="s">
        <v>66</v>
      </c>
      <c r="G126" s="17" t="s">
        <v>66</v>
      </c>
      <c r="H126" s="17" t="s">
        <v>66</v>
      </c>
      <c r="I126" s="17" t="s">
        <v>66</v>
      </c>
      <c r="J126" s="17" t="s">
        <v>66</v>
      </c>
      <c r="K126" s="17" t="s">
        <v>66</v>
      </c>
      <c r="L126" s="17" t="s">
        <v>66</v>
      </c>
      <c r="M126" s="17" t="s">
        <v>66</v>
      </c>
      <c r="N126" s="17" t="s">
        <v>66</v>
      </c>
      <c r="O126" s="17" t="s">
        <v>66</v>
      </c>
      <c r="P126" s="17" t="s">
        <v>66</v>
      </c>
      <c r="Q126" s="17" t="s">
        <v>66</v>
      </c>
      <c r="R126" s="17" t="s">
        <v>66</v>
      </c>
      <c r="S126" s="17" t="s">
        <v>66</v>
      </c>
      <c r="T126" s="17" t="s">
        <v>66</v>
      </c>
      <c r="U126" s="17" t="s">
        <v>66</v>
      </c>
      <c r="V126" s="17" t="s">
        <v>66</v>
      </c>
      <c r="W126" s="17" t="s">
        <v>66</v>
      </c>
      <c r="X126" s="17" t="s">
        <v>66</v>
      </c>
      <c r="Y126" s="17" t="s">
        <v>66</v>
      </c>
      <c r="Z126" s="17" t="s">
        <v>66</v>
      </c>
      <c r="AA126" s="17" t="s">
        <v>66</v>
      </c>
      <c r="AB126" s="17" t="s">
        <v>66</v>
      </c>
      <c r="AC126" s="17" t="s">
        <v>66</v>
      </c>
      <c r="AD126" s="17" t="s">
        <v>66</v>
      </c>
      <c r="AE126" s="17" t="s">
        <v>66</v>
      </c>
      <c r="AF126" s="17" t="s">
        <v>66</v>
      </c>
      <c r="AG126" s="17" t="s">
        <v>66</v>
      </c>
      <c r="AH126" s="17" t="s">
        <v>66</v>
      </c>
      <c r="AI126" s="17" t="s">
        <v>66</v>
      </c>
      <c r="AJ126" s="17" t="s">
        <v>66</v>
      </c>
      <c r="AK126" s="17" t="s">
        <v>66</v>
      </c>
      <c r="AL126" s="17" t="s">
        <v>66</v>
      </c>
      <c r="AM126" s="17" t="s">
        <v>66</v>
      </c>
      <c r="AN126" s="17" t="s">
        <v>66</v>
      </c>
      <c r="AO126" s="17" t="s">
        <v>66</v>
      </c>
      <c r="AP126" s="17" t="s">
        <v>66</v>
      </c>
      <c r="AQ126" s="17" t="s">
        <v>66</v>
      </c>
    </row>
    <row r="127" spans="2:43" hidden="1">
      <c r="B127" s="21" t="s">
        <v>216</v>
      </c>
      <c r="C127" s="21"/>
      <c r="D127" s="7"/>
      <c r="E127" s="9" t="e">
        <f t="shared" ref="E127:R127" si="35">E124*E125</f>
        <v>#REF!</v>
      </c>
      <c r="F127" s="9" t="e">
        <f t="shared" si="35"/>
        <v>#REF!</v>
      </c>
      <c r="G127" s="9" t="e">
        <f t="shared" si="35"/>
        <v>#REF!</v>
      </c>
      <c r="H127" s="9" t="e">
        <f t="shared" si="35"/>
        <v>#REF!</v>
      </c>
      <c r="I127" s="9" t="e">
        <f t="shared" si="35"/>
        <v>#REF!</v>
      </c>
      <c r="J127" s="9" t="e">
        <f t="shared" si="35"/>
        <v>#REF!</v>
      </c>
      <c r="K127" s="9" t="e">
        <f t="shared" si="35"/>
        <v>#REF!</v>
      </c>
      <c r="L127" s="9" t="e">
        <f t="shared" si="35"/>
        <v>#REF!</v>
      </c>
      <c r="M127" s="9" t="e">
        <f t="shared" si="35"/>
        <v>#REF!</v>
      </c>
      <c r="N127" s="9" t="e">
        <f t="shared" si="35"/>
        <v>#REF!</v>
      </c>
      <c r="O127" s="9" t="e">
        <f t="shared" si="35"/>
        <v>#REF!</v>
      </c>
      <c r="P127" s="9" t="e">
        <f t="shared" si="35"/>
        <v>#REF!</v>
      </c>
      <c r="Q127" s="9" t="e">
        <f t="shared" si="35"/>
        <v>#REF!</v>
      </c>
      <c r="R127" s="9" t="e">
        <f t="shared" si="35"/>
        <v>#REF!</v>
      </c>
      <c r="S127" s="9" t="e">
        <f t="shared" ref="S127:AH127" si="36">S124*S125</f>
        <v>#REF!</v>
      </c>
      <c r="T127" s="9" t="e">
        <f t="shared" si="36"/>
        <v>#REF!</v>
      </c>
      <c r="U127" s="9" t="e">
        <f t="shared" si="36"/>
        <v>#REF!</v>
      </c>
      <c r="V127" s="9" t="e">
        <f t="shared" si="36"/>
        <v>#REF!</v>
      </c>
      <c r="W127" s="9" t="e">
        <f t="shared" si="36"/>
        <v>#REF!</v>
      </c>
      <c r="X127" s="9" t="e">
        <f t="shared" si="36"/>
        <v>#REF!</v>
      </c>
      <c r="Y127" s="9" t="e">
        <f t="shared" si="36"/>
        <v>#REF!</v>
      </c>
      <c r="Z127" s="9" t="e">
        <f t="shared" si="36"/>
        <v>#REF!</v>
      </c>
      <c r="AA127" s="9" t="e">
        <f t="shared" si="36"/>
        <v>#REF!</v>
      </c>
      <c r="AB127" s="9" t="e">
        <f t="shared" si="36"/>
        <v>#REF!</v>
      </c>
      <c r="AC127" s="9" t="e">
        <f t="shared" si="36"/>
        <v>#REF!</v>
      </c>
      <c r="AD127" s="9" t="e">
        <f t="shared" si="36"/>
        <v>#REF!</v>
      </c>
      <c r="AE127" s="9" t="e">
        <f t="shared" si="36"/>
        <v>#REF!</v>
      </c>
      <c r="AF127" s="9" t="e">
        <f t="shared" si="36"/>
        <v>#REF!</v>
      </c>
      <c r="AG127" s="9" t="e">
        <f t="shared" si="36"/>
        <v>#REF!</v>
      </c>
      <c r="AH127" s="9" t="e">
        <f t="shared" si="36"/>
        <v>#REF!</v>
      </c>
      <c r="AI127" s="9" t="e">
        <f t="shared" ref="AI127:AQ127" si="37">AI124*AI125</f>
        <v>#REF!</v>
      </c>
      <c r="AJ127" s="9" t="e">
        <f t="shared" si="37"/>
        <v>#REF!</v>
      </c>
      <c r="AK127" s="9" t="e">
        <f t="shared" si="37"/>
        <v>#REF!</v>
      </c>
      <c r="AL127" s="9" t="e">
        <f t="shared" si="37"/>
        <v>#REF!</v>
      </c>
      <c r="AM127" s="9" t="e">
        <f t="shared" si="37"/>
        <v>#REF!</v>
      </c>
      <c r="AN127" s="9" t="e">
        <f t="shared" si="37"/>
        <v>#REF!</v>
      </c>
      <c r="AO127" s="9" t="e">
        <f t="shared" si="37"/>
        <v>#REF!</v>
      </c>
      <c r="AP127" s="9" t="e">
        <f t="shared" si="37"/>
        <v>#REF!</v>
      </c>
      <c r="AQ127" s="9" t="e">
        <f t="shared" si="37"/>
        <v>#REF!</v>
      </c>
    </row>
    <row r="128" spans="2:43" hidden="1">
      <c r="B128" s="7"/>
      <c r="C128" s="7"/>
      <c r="D128" s="7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</row>
    <row r="129" spans="2:43" hidden="1">
      <c r="B129" s="7" t="s">
        <v>96</v>
      </c>
      <c r="C129" s="7"/>
      <c r="D129" s="7"/>
      <c r="E129" s="9" t="e">
        <f t="shared" ref="E129:AQ129" si="38">E106</f>
        <v>#REF!</v>
      </c>
      <c r="F129" s="9" t="e">
        <f t="shared" si="38"/>
        <v>#REF!</v>
      </c>
      <c r="G129" s="9" t="e">
        <f t="shared" si="38"/>
        <v>#REF!</v>
      </c>
      <c r="H129" s="9" t="e">
        <f t="shared" si="38"/>
        <v>#REF!</v>
      </c>
      <c r="I129" s="9" t="e">
        <f t="shared" si="38"/>
        <v>#REF!</v>
      </c>
      <c r="J129" s="9" t="e">
        <f t="shared" si="38"/>
        <v>#REF!</v>
      </c>
      <c r="K129" s="9" t="e">
        <f t="shared" si="38"/>
        <v>#REF!</v>
      </c>
      <c r="L129" s="9" t="e">
        <f t="shared" si="38"/>
        <v>#REF!</v>
      </c>
      <c r="M129" s="9" t="e">
        <f t="shared" si="38"/>
        <v>#REF!</v>
      </c>
      <c r="N129" s="9" t="e">
        <f t="shared" si="38"/>
        <v>#REF!</v>
      </c>
      <c r="O129" s="9" t="e">
        <f t="shared" si="38"/>
        <v>#REF!</v>
      </c>
      <c r="P129" s="9" t="e">
        <f t="shared" si="38"/>
        <v>#REF!</v>
      </c>
      <c r="Q129" s="9" t="e">
        <f t="shared" si="38"/>
        <v>#REF!</v>
      </c>
      <c r="R129" s="9" t="e">
        <f t="shared" si="38"/>
        <v>#REF!</v>
      </c>
      <c r="S129" s="9" t="e">
        <f t="shared" si="38"/>
        <v>#REF!</v>
      </c>
      <c r="T129" s="9" t="e">
        <f t="shared" si="38"/>
        <v>#REF!</v>
      </c>
      <c r="U129" s="9" t="e">
        <f t="shared" si="38"/>
        <v>#REF!</v>
      </c>
      <c r="V129" s="9" t="e">
        <f t="shared" si="38"/>
        <v>#REF!</v>
      </c>
      <c r="W129" s="9" t="e">
        <f t="shared" si="38"/>
        <v>#REF!</v>
      </c>
      <c r="X129" s="9" t="e">
        <f t="shared" si="38"/>
        <v>#REF!</v>
      </c>
      <c r="Y129" s="9" t="e">
        <f t="shared" si="38"/>
        <v>#REF!</v>
      </c>
      <c r="Z129" s="9" t="e">
        <f t="shared" si="38"/>
        <v>#REF!</v>
      </c>
      <c r="AA129" s="9" t="e">
        <f t="shared" si="38"/>
        <v>#REF!</v>
      </c>
      <c r="AB129" s="9" t="e">
        <f t="shared" si="38"/>
        <v>#REF!</v>
      </c>
      <c r="AC129" s="9" t="e">
        <f t="shared" si="38"/>
        <v>#REF!</v>
      </c>
      <c r="AD129" s="9" t="e">
        <f t="shared" si="38"/>
        <v>#REF!</v>
      </c>
      <c r="AE129" s="9" t="e">
        <f t="shared" si="38"/>
        <v>#REF!</v>
      </c>
      <c r="AF129" s="9" t="e">
        <f t="shared" si="38"/>
        <v>#REF!</v>
      </c>
      <c r="AG129" s="9" t="e">
        <f t="shared" si="38"/>
        <v>#REF!</v>
      </c>
      <c r="AH129" s="9" t="e">
        <f t="shared" si="38"/>
        <v>#REF!</v>
      </c>
      <c r="AI129" s="9" t="e">
        <f t="shared" si="38"/>
        <v>#REF!</v>
      </c>
      <c r="AJ129" s="9" t="e">
        <f t="shared" si="38"/>
        <v>#REF!</v>
      </c>
      <c r="AK129" s="9" t="e">
        <f t="shared" si="38"/>
        <v>#REF!</v>
      </c>
      <c r="AL129" s="9" t="e">
        <f t="shared" si="38"/>
        <v>#REF!</v>
      </c>
      <c r="AM129" s="9" t="e">
        <f t="shared" si="38"/>
        <v>#REF!</v>
      </c>
      <c r="AN129" s="9" t="e">
        <f t="shared" si="38"/>
        <v>#REF!</v>
      </c>
      <c r="AO129" s="9" t="e">
        <f t="shared" si="38"/>
        <v>#REF!</v>
      </c>
      <c r="AP129" s="9" t="e">
        <f t="shared" si="38"/>
        <v>#REF!</v>
      </c>
      <c r="AQ129" s="9" t="e">
        <f t="shared" si="38"/>
        <v>#REF!</v>
      </c>
    </row>
    <row r="130" spans="2:43" hidden="1">
      <c r="B130" s="21" t="s">
        <v>217</v>
      </c>
      <c r="C130" s="21"/>
      <c r="D130" s="7"/>
      <c r="E130" s="9" t="e">
        <f t="shared" ref="E130:AQ130" si="39">E127</f>
        <v>#REF!</v>
      </c>
      <c r="F130" s="9" t="e">
        <f t="shared" si="39"/>
        <v>#REF!</v>
      </c>
      <c r="G130" s="9" t="e">
        <f t="shared" si="39"/>
        <v>#REF!</v>
      </c>
      <c r="H130" s="9" t="e">
        <f t="shared" si="39"/>
        <v>#REF!</v>
      </c>
      <c r="I130" s="9" t="e">
        <f t="shared" si="39"/>
        <v>#REF!</v>
      </c>
      <c r="J130" s="9" t="e">
        <f t="shared" si="39"/>
        <v>#REF!</v>
      </c>
      <c r="K130" s="9" t="e">
        <f t="shared" si="39"/>
        <v>#REF!</v>
      </c>
      <c r="L130" s="9" t="e">
        <f t="shared" si="39"/>
        <v>#REF!</v>
      </c>
      <c r="M130" s="9" t="e">
        <f t="shared" si="39"/>
        <v>#REF!</v>
      </c>
      <c r="N130" s="9" t="e">
        <f t="shared" si="39"/>
        <v>#REF!</v>
      </c>
      <c r="O130" s="9" t="e">
        <f t="shared" si="39"/>
        <v>#REF!</v>
      </c>
      <c r="P130" s="9" t="e">
        <f t="shared" si="39"/>
        <v>#REF!</v>
      </c>
      <c r="Q130" s="9" t="e">
        <f t="shared" si="39"/>
        <v>#REF!</v>
      </c>
      <c r="R130" s="9" t="e">
        <f t="shared" si="39"/>
        <v>#REF!</v>
      </c>
      <c r="S130" s="9" t="e">
        <f t="shared" si="39"/>
        <v>#REF!</v>
      </c>
      <c r="T130" s="9" t="e">
        <f t="shared" si="39"/>
        <v>#REF!</v>
      </c>
      <c r="U130" s="9" t="e">
        <f t="shared" si="39"/>
        <v>#REF!</v>
      </c>
      <c r="V130" s="9" t="e">
        <f t="shared" si="39"/>
        <v>#REF!</v>
      </c>
      <c r="W130" s="9" t="e">
        <f t="shared" si="39"/>
        <v>#REF!</v>
      </c>
      <c r="X130" s="9" t="e">
        <f t="shared" si="39"/>
        <v>#REF!</v>
      </c>
      <c r="Y130" s="9" t="e">
        <f t="shared" si="39"/>
        <v>#REF!</v>
      </c>
      <c r="Z130" s="9" t="e">
        <f t="shared" si="39"/>
        <v>#REF!</v>
      </c>
      <c r="AA130" s="9" t="e">
        <f t="shared" si="39"/>
        <v>#REF!</v>
      </c>
      <c r="AB130" s="9" t="e">
        <f t="shared" si="39"/>
        <v>#REF!</v>
      </c>
      <c r="AC130" s="9" t="e">
        <f t="shared" si="39"/>
        <v>#REF!</v>
      </c>
      <c r="AD130" s="9" t="e">
        <f t="shared" si="39"/>
        <v>#REF!</v>
      </c>
      <c r="AE130" s="9" t="e">
        <f t="shared" si="39"/>
        <v>#REF!</v>
      </c>
      <c r="AF130" s="9" t="e">
        <f t="shared" si="39"/>
        <v>#REF!</v>
      </c>
      <c r="AG130" s="9" t="e">
        <f t="shared" si="39"/>
        <v>#REF!</v>
      </c>
      <c r="AH130" s="9" t="e">
        <f t="shared" si="39"/>
        <v>#REF!</v>
      </c>
      <c r="AI130" s="9" t="e">
        <f t="shared" si="39"/>
        <v>#REF!</v>
      </c>
      <c r="AJ130" s="9" t="e">
        <f t="shared" si="39"/>
        <v>#REF!</v>
      </c>
      <c r="AK130" s="9" t="e">
        <f t="shared" si="39"/>
        <v>#REF!</v>
      </c>
      <c r="AL130" s="9" t="e">
        <f t="shared" si="39"/>
        <v>#REF!</v>
      </c>
      <c r="AM130" s="9" t="e">
        <f t="shared" si="39"/>
        <v>#REF!</v>
      </c>
      <c r="AN130" s="9" t="e">
        <f t="shared" si="39"/>
        <v>#REF!</v>
      </c>
      <c r="AO130" s="9" t="e">
        <f t="shared" si="39"/>
        <v>#REF!</v>
      </c>
      <c r="AP130" s="9" t="e">
        <f t="shared" si="39"/>
        <v>#REF!</v>
      </c>
      <c r="AQ130" s="9" t="e">
        <f t="shared" si="39"/>
        <v>#REF!</v>
      </c>
    </row>
    <row r="131" spans="2:43" hidden="1">
      <c r="B131" s="21"/>
      <c r="C131" s="21"/>
      <c r="D131" s="21"/>
      <c r="E131" s="17" t="s">
        <v>66</v>
      </c>
      <c r="F131" s="17" t="s">
        <v>66</v>
      </c>
      <c r="G131" s="17" t="s">
        <v>66</v>
      </c>
      <c r="H131" s="17" t="s">
        <v>66</v>
      </c>
      <c r="I131" s="17" t="s">
        <v>66</v>
      </c>
      <c r="J131" s="17" t="s">
        <v>66</v>
      </c>
      <c r="K131" s="17" t="s">
        <v>66</v>
      </c>
      <c r="L131" s="17" t="s">
        <v>66</v>
      </c>
      <c r="M131" s="17" t="s">
        <v>66</v>
      </c>
      <c r="N131" s="17" t="s">
        <v>66</v>
      </c>
      <c r="O131" s="17" t="s">
        <v>66</v>
      </c>
      <c r="P131" s="17" t="s">
        <v>66</v>
      </c>
      <c r="Q131" s="17" t="s">
        <v>66</v>
      </c>
      <c r="R131" s="17" t="s">
        <v>66</v>
      </c>
      <c r="S131" s="17" t="s">
        <v>66</v>
      </c>
      <c r="T131" s="17" t="s">
        <v>66</v>
      </c>
      <c r="U131" s="17" t="s">
        <v>66</v>
      </c>
      <c r="V131" s="17" t="s">
        <v>66</v>
      </c>
      <c r="W131" s="17" t="s">
        <v>66</v>
      </c>
      <c r="X131" s="17" t="s">
        <v>66</v>
      </c>
      <c r="Y131" s="17" t="s">
        <v>66</v>
      </c>
      <c r="Z131" s="17" t="s">
        <v>66</v>
      </c>
      <c r="AA131" s="17" t="s">
        <v>66</v>
      </c>
      <c r="AB131" s="17" t="s">
        <v>66</v>
      </c>
      <c r="AC131" s="17" t="s">
        <v>66</v>
      </c>
      <c r="AD131" s="17" t="s">
        <v>66</v>
      </c>
      <c r="AE131" s="17" t="s">
        <v>66</v>
      </c>
      <c r="AF131" s="17" t="s">
        <v>66</v>
      </c>
      <c r="AG131" s="17" t="s">
        <v>66</v>
      </c>
      <c r="AH131" s="17" t="s">
        <v>66</v>
      </c>
      <c r="AI131" s="17" t="s">
        <v>66</v>
      </c>
      <c r="AJ131" s="17" t="s">
        <v>66</v>
      </c>
      <c r="AK131" s="17" t="s">
        <v>66</v>
      </c>
      <c r="AL131" s="17" t="s">
        <v>66</v>
      </c>
      <c r="AM131" s="17" t="s">
        <v>66</v>
      </c>
      <c r="AN131" s="17" t="s">
        <v>66</v>
      </c>
      <c r="AO131" s="17" t="s">
        <v>66</v>
      </c>
      <c r="AP131" s="17" t="s">
        <v>66</v>
      </c>
      <c r="AQ131" s="17" t="s">
        <v>66</v>
      </c>
    </row>
    <row r="132" spans="2:43" hidden="1">
      <c r="B132" s="7" t="s">
        <v>102</v>
      </c>
      <c r="C132" s="7"/>
      <c r="D132" s="7"/>
      <c r="E132" s="9" t="e">
        <f t="shared" ref="E132:R132" si="40">E129-E130</f>
        <v>#REF!</v>
      </c>
      <c r="F132" s="9" t="e">
        <f t="shared" si="40"/>
        <v>#REF!</v>
      </c>
      <c r="G132" s="9" t="e">
        <f t="shared" si="40"/>
        <v>#REF!</v>
      </c>
      <c r="H132" s="9" t="e">
        <f t="shared" si="40"/>
        <v>#REF!</v>
      </c>
      <c r="I132" s="9" t="e">
        <f t="shared" si="40"/>
        <v>#REF!</v>
      </c>
      <c r="J132" s="9" t="e">
        <f t="shared" si="40"/>
        <v>#REF!</v>
      </c>
      <c r="K132" s="9" t="e">
        <f t="shared" si="40"/>
        <v>#REF!</v>
      </c>
      <c r="L132" s="9" t="e">
        <f t="shared" si="40"/>
        <v>#REF!</v>
      </c>
      <c r="M132" s="9" t="e">
        <f t="shared" si="40"/>
        <v>#REF!</v>
      </c>
      <c r="N132" s="9" t="e">
        <f t="shared" si="40"/>
        <v>#REF!</v>
      </c>
      <c r="O132" s="9" t="e">
        <f t="shared" si="40"/>
        <v>#REF!</v>
      </c>
      <c r="P132" s="9" t="e">
        <f t="shared" si="40"/>
        <v>#REF!</v>
      </c>
      <c r="Q132" s="9" t="e">
        <f t="shared" si="40"/>
        <v>#REF!</v>
      </c>
      <c r="R132" s="9" t="e">
        <f t="shared" si="40"/>
        <v>#REF!</v>
      </c>
      <c r="S132" s="9" t="e">
        <f t="shared" ref="S132:AH132" si="41">S129-S130</f>
        <v>#REF!</v>
      </c>
      <c r="T132" s="9" t="e">
        <f t="shared" si="41"/>
        <v>#REF!</v>
      </c>
      <c r="U132" s="9" t="e">
        <f t="shared" si="41"/>
        <v>#REF!</v>
      </c>
      <c r="V132" s="9" t="e">
        <f t="shared" si="41"/>
        <v>#REF!</v>
      </c>
      <c r="W132" s="9" t="e">
        <f t="shared" si="41"/>
        <v>#REF!</v>
      </c>
      <c r="X132" s="9" t="e">
        <f t="shared" si="41"/>
        <v>#REF!</v>
      </c>
      <c r="Y132" s="9" t="e">
        <f t="shared" si="41"/>
        <v>#REF!</v>
      </c>
      <c r="Z132" s="9" t="e">
        <f t="shared" si="41"/>
        <v>#REF!</v>
      </c>
      <c r="AA132" s="9" t="e">
        <f t="shared" si="41"/>
        <v>#REF!</v>
      </c>
      <c r="AB132" s="9" t="e">
        <f t="shared" si="41"/>
        <v>#REF!</v>
      </c>
      <c r="AC132" s="9" t="e">
        <f t="shared" si="41"/>
        <v>#REF!</v>
      </c>
      <c r="AD132" s="9" t="e">
        <f t="shared" si="41"/>
        <v>#REF!</v>
      </c>
      <c r="AE132" s="9" t="e">
        <f t="shared" si="41"/>
        <v>#REF!</v>
      </c>
      <c r="AF132" s="9" t="e">
        <f t="shared" si="41"/>
        <v>#REF!</v>
      </c>
      <c r="AG132" s="9" t="e">
        <f t="shared" si="41"/>
        <v>#REF!</v>
      </c>
      <c r="AH132" s="9" t="e">
        <f t="shared" si="41"/>
        <v>#REF!</v>
      </c>
      <c r="AI132" s="9" t="e">
        <f t="shared" ref="AI132:AQ132" si="42">AI129-AI130</f>
        <v>#REF!</v>
      </c>
      <c r="AJ132" s="9" t="e">
        <f t="shared" si="42"/>
        <v>#REF!</v>
      </c>
      <c r="AK132" s="9" t="e">
        <f t="shared" si="42"/>
        <v>#REF!</v>
      </c>
      <c r="AL132" s="9" t="e">
        <f t="shared" si="42"/>
        <v>#REF!</v>
      </c>
      <c r="AM132" s="9" t="e">
        <f t="shared" si="42"/>
        <v>#REF!</v>
      </c>
      <c r="AN132" s="9" t="e">
        <f t="shared" si="42"/>
        <v>#REF!</v>
      </c>
      <c r="AO132" s="9" t="e">
        <f t="shared" si="42"/>
        <v>#REF!</v>
      </c>
      <c r="AP132" s="9" t="e">
        <f t="shared" si="42"/>
        <v>#REF!</v>
      </c>
      <c r="AQ132" s="9" t="e">
        <f t="shared" si="42"/>
        <v>#REF!</v>
      </c>
    </row>
    <row r="133" spans="2:43" hidden="1">
      <c r="B133" s="7"/>
      <c r="C133" s="7"/>
      <c r="D133" s="7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</row>
    <row r="134" spans="2:43" hidden="1">
      <c r="B134" s="7"/>
      <c r="C134" s="7"/>
      <c r="D134" s="7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</row>
    <row r="135" spans="2:43" hidden="1">
      <c r="B135" s="7"/>
      <c r="C135" s="7"/>
      <c r="D135" s="6" t="s">
        <v>103</v>
      </c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</row>
    <row r="136" spans="2:43" hidden="1">
      <c r="B136" s="7"/>
      <c r="C136" s="7"/>
      <c r="D136" s="7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</row>
    <row r="137" spans="2:43" hidden="1">
      <c r="B137" s="7" t="s">
        <v>96</v>
      </c>
      <c r="C137" s="7"/>
      <c r="D137" s="7"/>
      <c r="E137" s="9" t="e">
        <f t="shared" ref="E137:AQ137" si="43">E106</f>
        <v>#REF!</v>
      </c>
      <c r="F137" s="9" t="e">
        <f t="shared" si="43"/>
        <v>#REF!</v>
      </c>
      <c r="G137" s="9" t="e">
        <f t="shared" si="43"/>
        <v>#REF!</v>
      </c>
      <c r="H137" s="9" t="e">
        <f t="shared" si="43"/>
        <v>#REF!</v>
      </c>
      <c r="I137" s="9" t="e">
        <f t="shared" si="43"/>
        <v>#REF!</v>
      </c>
      <c r="J137" s="9" t="e">
        <f t="shared" si="43"/>
        <v>#REF!</v>
      </c>
      <c r="K137" s="9" t="e">
        <f t="shared" si="43"/>
        <v>#REF!</v>
      </c>
      <c r="L137" s="9" t="e">
        <f t="shared" si="43"/>
        <v>#REF!</v>
      </c>
      <c r="M137" s="9" t="e">
        <f t="shared" si="43"/>
        <v>#REF!</v>
      </c>
      <c r="N137" s="9" t="e">
        <f t="shared" si="43"/>
        <v>#REF!</v>
      </c>
      <c r="O137" s="9" t="e">
        <f t="shared" si="43"/>
        <v>#REF!</v>
      </c>
      <c r="P137" s="9" t="e">
        <f t="shared" si="43"/>
        <v>#REF!</v>
      </c>
      <c r="Q137" s="9" t="e">
        <f t="shared" si="43"/>
        <v>#REF!</v>
      </c>
      <c r="R137" s="9" t="e">
        <f t="shared" si="43"/>
        <v>#REF!</v>
      </c>
      <c r="S137" s="9" t="e">
        <f t="shared" si="43"/>
        <v>#REF!</v>
      </c>
      <c r="T137" s="9" t="e">
        <f t="shared" si="43"/>
        <v>#REF!</v>
      </c>
      <c r="U137" s="9" t="e">
        <f t="shared" si="43"/>
        <v>#REF!</v>
      </c>
      <c r="V137" s="9" t="e">
        <f t="shared" si="43"/>
        <v>#REF!</v>
      </c>
      <c r="W137" s="9" t="e">
        <f t="shared" si="43"/>
        <v>#REF!</v>
      </c>
      <c r="X137" s="9" t="e">
        <f t="shared" si="43"/>
        <v>#REF!</v>
      </c>
      <c r="Y137" s="9" t="e">
        <f t="shared" si="43"/>
        <v>#REF!</v>
      </c>
      <c r="Z137" s="9" t="e">
        <f t="shared" si="43"/>
        <v>#REF!</v>
      </c>
      <c r="AA137" s="9" t="e">
        <f t="shared" si="43"/>
        <v>#REF!</v>
      </c>
      <c r="AB137" s="9" t="e">
        <f t="shared" si="43"/>
        <v>#REF!</v>
      </c>
      <c r="AC137" s="9" t="e">
        <f t="shared" si="43"/>
        <v>#REF!</v>
      </c>
      <c r="AD137" s="9" t="e">
        <f t="shared" si="43"/>
        <v>#REF!</v>
      </c>
      <c r="AE137" s="9" t="e">
        <f t="shared" si="43"/>
        <v>#REF!</v>
      </c>
      <c r="AF137" s="9" t="e">
        <f t="shared" si="43"/>
        <v>#REF!</v>
      </c>
      <c r="AG137" s="9" t="e">
        <f t="shared" si="43"/>
        <v>#REF!</v>
      </c>
      <c r="AH137" s="9" t="e">
        <f t="shared" si="43"/>
        <v>#REF!</v>
      </c>
      <c r="AI137" s="9" t="e">
        <f t="shared" si="43"/>
        <v>#REF!</v>
      </c>
      <c r="AJ137" s="9" t="e">
        <f t="shared" si="43"/>
        <v>#REF!</v>
      </c>
      <c r="AK137" s="9" t="e">
        <f t="shared" si="43"/>
        <v>#REF!</v>
      </c>
      <c r="AL137" s="9" t="e">
        <f t="shared" si="43"/>
        <v>#REF!</v>
      </c>
      <c r="AM137" s="9" t="e">
        <f t="shared" si="43"/>
        <v>#REF!</v>
      </c>
      <c r="AN137" s="9" t="e">
        <f t="shared" si="43"/>
        <v>#REF!</v>
      </c>
      <c r="AO137" s="9" t="e">
        <f t="shared" si="43"/>
        <v>#REF!</v>
      </c>
      <c r="AP137" s="9" t="e">
        <f t="shared" si="43"/>
        <v>#REF!</v>
      </c>
      <c r="AQ137" s="9" t="e">
        <f t="shared" si="43"/>
        <v>#REF!</v>
      </c>
    </row>
    <row r="138" spans="2:43" hidden="1">
      <c r="B138" s="7" t="s">
        <v>104</v>
      </c>
      <c r="C138" s="7"/>
      <c r="D138" s="7"/>
      <c r="E138" s="9" t="e">
        <f t="shared" ref="E138:AQ138" si="44">E130</f>
        <v>#REF!</v>
      </c>
      <c r="F138" s="9" t="e">
        <f t="shared" si="44"/>
        <v>#REF!</v>
      </c>
      <c r="G138" s="9" t="e">
        <f t="shared" si="44"/>
        <v>#REF!</v>
      </c>
      <c r="H138" s="9" t="e">
        <f t="shared" si="44"/>
        <v>#REF!</v>
      </c>
      <c r="I138" s="9" t="e">
        <f t="shared" si="44"/>
        <v>#REF!</v>
      </c>
      <c r="J138" s="9" t="e">
        <f t="shared" si="44"/>
        <v>#REF!</v>
      </c>
      <c r="K138" s="9" t="e">
        <f t="shared" si="44"/>
        <v>#REF!</v>
      </c>
      <c r="L138" s="9" t="e">
        <f t="shared" si="44"/>
        <v>#REF!</v>
      </c>
      <c r="M138" s="9" t="e">
        <f t="shared" si="44"/>
        <v>#REF!</v>
      </c>
      <c r="N138" s="9" t="e">
        <f t="shared" si="44"/>
        <v>#REF!</v>
      </c>
      <c r="O138" s="9" t="e">
        <f t="shared" si="44"/>
        <v>#REF!</v>
      </c>
      <c r="P138" s="9" t="e">
        <f t="shared" si="44"/>
        <v>#REF!</v>
      </c>
      <c r="Q138" s="9" t="e">
        <f t="shared" si="44"/>
        <v>#REF!</v>
      </c>
      <c r="R138" s="9" t="e">
        <f t="shared" si="44"/>
        <v>#REF!</v>
      </c>
      <c r="S138" s="9" t="e">
        <f t="shared" si="44"/>
        <v>#REF!</v>
      </c>
      <c r="T138" s="9" t="e">
        <f t="shared" si="44"/>
        <v>#REF!</v>
      </c>
      <c r="U138" s="9" t="e">
        <f t="shared" si="44"/>
        <v>#REF!</v>
      </c>
      <c r="V138" s="9" t="e">
        <f t="shared" si="44"/>
        <v>#REF!</v>
      </c>
      <c r="W138" s="9" t="e">
        <f t="shared" si="44"/>
        <v>#REF!</v>
      </c>
      <c r="X138" s="9" t="e">
        <f t="shared" si="44"/>
        <v>#REF!</v>
      </c>
      <c r="Y138" s="9" t="e">
        <f t="shared" si="44"/>
        <v>#REF!</v>
      </c>
      <c r="Z138" s="9" t="e">
        <f t="shared" si="44"/>
        <v>#REF!</v>
      </c>
      <c r="AA138" s="9" t="e">
        <f t="shared" si="44"/>
        <v>#REF!</v>
      </c>
      <c r="AB138" s="9" t="e">
        <f t="shared" si="44"/>
        <v>#REF!</v>
      </c>
      <c r="AC138" s="9" t="e">
        <f t="shared" si="44"/>
        <v>#REF!</v>
      </c>
      <c r="AD138" s="9" t="e">
        <f t="shared" si="44"/>
        <v>#REF!</v>
      </c>
      <c r="AE138" s="9" t="e">
        <f t="shared" si="44"/>
        <v>#REF!</v>
      </c>
      <c r="AF138" s="9" t="e">
        <f t="shared" si="44"/>
        <v>#REF!</v>
      </c>
      <c r="AG138" s="9" t="e">
        <f t="shared" si="44"/>
        <v>#REF!</v>
      </c>
      <c r="AH138" s="9" t="e">
        <f t="shared" si="44"/>
        <v>#REF!</v>
      </c>
      <c r="AI138" s="9" t="e">
        <f t="shared" si="44"/>
        <v>#REF!</v>
      </c>
      <c r="AJ138" s="9" t="e">
        <f t="shared" si="44"/>
        <v>#REF!</v>
      </c>
      <c r="AK138" s="9" t="e">
        <f t="shared" si="44"/>
        <v>#REF!</v>
      </c>
      <c r="AL138" s="9" t="e">
        <f t="shared" si="44"/>
        <v>#REF!</v>
      </c>
      <c r="AM138" s="9" t="e">
        <f t="shared" si="44"/>
        <v>#REF!</v>
      </c>
      <c r="AN138" s="9" t="e">
        <f t="shared" si="44"/>
        <v>#REF!</v>
      </c>
      <c r="AO138" s="9" t="e">
        <f t="shared" si="44"/>
        <v>#REF!</v>
      </c>
      <c r="AP138" s="9" t="e">
        <f t="shared" si="44"/>
        <v>#REF!</v>
      </c>
      <c r="AQ138" s="9" t="e">
        <f t="shared" si="44"/>
        <v>#REF!</v>
      </c>
    </row>
    <row r="139" spans="2:43" hidden="1">
      <c r="B139" s="21" t="s">
        <v>138</v>
      </c>
      <c r="C139" s="21"/>
      <c r="D139" s="7"/>
      <c r="E139" s="9" t="e">
        <f>IF('Sources of Funds'!J4+1,'Tax &amp; Appreciation Benefits'!C33,0)</f>
        <v>#REF!</v>
      </c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</row>
    <row r="140" spans="2:43" hidden="1">
      <c r="B140" s="7" t="s">
        <v>105</v>
      </c>
      <c r="C140" s="7"/>
      <c r="D140" s="7"/>
      <c r="E140" s="9" t="e">
        <f>'Tax &amp; Appreciation Benefits'!$C$21</f>
        <v>#REF!</v>
      </c>
      <c r="F140" s="9" t="e">
        <f>'Tax &amp; Appreciation Benefits'!$C$21</f>
        <v>#REF!</v>
      </c>
      <c r="G140" s="9" t="e">
        <f>'Tax &amp; Appreciation Benefits'!$C$21</f>
        <v>#REF!</v>
      </c>
      <c r="H140" s="9" t="e">
        <f>'Tax &amp; Appreciation Benefits'!$C$21</f>
        <v>#REF!</v>
      </c>
      <c r="I140" s="9" t="e">
        <f>'Tax &amp; Appreciation Benefits'!$C$21</f>
        <v>#REF!</v>
      </c>
      <c r="J140" s="9" t="e">
        <f>'Tax &amp; Appreciation Benefits'!$C$21</f>
        <v>#REF!</v>
      </c>
      <c r="K140" s="9" t="e">
        <f>'Tax &amp; Appreciation Benefits'!$C$21</f>
        <v>#REF!</v>
      </c>
      <c r="L140" s="9" t="e">
        <f>'Tax &amp; Appreciation Benefits'!$C$21</f>
        <v>#REF!</v>
      </c>
      <c r="M140" s="9" t="e">
        <f>'Tax &amp; Appreciation Benefits'!$C$21</f>
        <v>#REF!</v>
      </c>
      <c r="N140" s="9" t="e">
        <f>'Tax &amp; Appreciation Benefits'!$C$21</f>
        <v>#REF!</v>
      </c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</row>
    <row r="141" spans="2:43" hidden="1">
      <c r="B141" s="7" t="s">
        <v>106</v>
      </c>
      <c r="C141" s="7"/>
      <c r="D141" s="7"/>
      <c r="E141" s="9">
        <f>IF('Sources of Funds'!$E$5=E67,'Tax &amp; Appreciation Benefits'!$C$53,0)</f>
        <v>0</v>
      </c>
      <c r="F141" s="9">
        <f>IF('Sources of Funds'!$E$5=F67,'Tax &amp; Appreciation Benefits'!$C$53,0)</f>
        <v>0</v>
      </c>
      <c r="G141" s="9">
        <f>IF('Sources of Funds'!$E$5=G67,'Tax &amp; Appreciation Benefits'!$C$53,0)</f>
        <v>0</v>
      </c>
      <c r="H141" s="9">
        <f>IF('Sources of Funds'!$E$5=H67,'Tax &amp; Appreciation Benefits'!$C$53,0)</f>
        <v>0</v>
      </c>
      <c r="I141" s="9">
        <f>IF('Sources of Funds'!$E$5=I67,'Tax &amp; Appreciation Benefits'!$C$53,0)</f>
        <v>0</v>
      </c>
      <c r="J141" s="9">
        <f>IF('Sources of Funds'!$E$5=J67,'Tax &amp; Appreciation Benefits'!$C$53,0)</f>
        <v>0</v>
      </c>
      <c r="K141" s="9">
        <f>IF('Sources of Funds'!$E$5=K67,'Tax &amp; Appreciation Benefits'!$C$53,0)</f>
        <v>0</v>
      </c>
      <c r="L141" s="9">
        <f>IF('Sources of Funds'!$E$5=L67,'Tax &amp; Appreciation Benefits'!$C$53,0)</f>
        <v>0</v>
      </c>
      <c r="M141" s="9">
        <f>IF('Sources of Funds'!$E$5=M67,'Tax &amp; Appreciation Benefits'!$C$53,0)</f>
        <v>0</v>
      </c>
      <c r="N141" s="9">
        <f>IF('Sources of Funds'!$E$5=N67,'Tax &amp; Appreciation Benefits'!$C$53,0)</f>
        <v>0</v>
      </c>
      <c r="O141" s="9" t="e">
        <f>IF('Sources of Funds'!$E$5=O67,'Tax &amp; Appreciation Benefits'!$C$53,0)</f>
        <v>#REF!</v>
      </c>
      <c r="P141" s="9" t="e">
        <f>IF('Sources of Funds'!$E$5=P67,'Tax &amp; Appreciation Benefits'!$C$53,0)</f>
        <v>#REF!</v>
      </c>
      <c r="Q141" s="9" t="e">
        <f>IF('Sources of Funds'!$E$5=Q67,'Tax &amp; Appreciation Benefits'!$C$53,0)</f>
        <v>#REF!</v>
      </c>
      <c r="R141" s="9" t="e">
        <f>IF('Sources of Funds'!$E$5=R67,'Tax &amp; Appreciation Benefits'!$C$53,0)</f>
        <v>#REF!</v>
      </c>
      <c r="S141" s="9" t="e">
        <f>IF('Sources of Funds'!$E$5=S67,'Tax &amp; Appreciation Benefits'!$C$53,0)</f>
        <v>#REF!</v>
      </c>
      <c r="T141" s="9" t="e">
        <f>IF('Sources of Funds'!$E$5=T67,'Tax &amp; Appreciation Benefits'!$C$53,0)</f>
        <v>#REF!</v>
      </c>
      <c r="U141" s="9" t="e">
        <f>IF('Sources of Funds'!$E$5=U67,'Tax &amp; Appreciation Benefits'!$C$53,0)</f>
        <v>#REF!</v>
      </c>
      <c r="V141" s="9" t="e">
        <f>IF('Sources of Funds'!$E$5=V67,'Tax &amp; Appreciation Benefits'!$C$53,0)</f>
        <v>#REF!</v>
      </c>
      <c r="W141" s="9" t="e">
        <f>IF('Sources of Funds'!$E$5=W67,'Tax &amp; Appreciation Benefits'!$C$53,0)</f>
        <v>#REF!</v>
      </c>
      <c r="X141" s="9" t="e">
        <f>IF('Sources of Funds'!$E$5=X67,'Tax &amp; Appreciation Benefits'!$C$53,0)</f>
        <v>#REF!</v>
      </c>
      <c r="Y141" s="9" t="e">
        <f>IF('Sources of Funds'!$E$5=Y67,'Tax &amp; Appreciation Benefits'!$C$53,0)</f>
        <v>#REF!</v>
      </c>
      <c r="Z141" s="9" t="e">
        <f>IF('Sources of Funds'!$E$5=Z67,'Tax &amp; Appreciation Benefits'!$C$53,0)</f>
        <v>#REF!</v>
      </c>
      <c r="AA141" s="9" t="e">
        <f>IF('Sources of Funds'!$E$5=AA67,'Tax &amp; Appreciation Benefits'!$C$53,0)</f>
        <v>#REF!</v>
      </c>
      <c r="AB141" s="9" t="e">
        <f>IF('Sources of Funds'!$E$5=AB67,'Tax &amp; Appreciation Benefits'!$C$53,0)</f>
        <v>#REF!</v>
      </c>
      <c r="AC141" s="9" t="e">
        <f>IF('Sources of Funds'!$E$5=AC67,'Tax &amp; Appreciation Benefits'!$C$53,0)</f>
        <v>#REF!</v>
      </c>
      <c r="AD141" s="9" t="e">
        <f>IF('Sources of Funds'!$E$5=AD67,'Tax &amp; Appreciation Benefits'!$C$53,0)</f>
        <v>#REF!</v>
      </c>
      <c r="AE141" s="9" t="e">
        <f>IF('Sources of Funds'!$E$5=AE67,'Tax &amp; Appreciation Benefits'!$C$53,0)</f>
        <v>#REF!</v>
      </c>
      <c r="AF141" s="9" t="e">
        <f>IF('Sources of Funds'!$E$5=AF67,'Tax &amp; Appreciation Benefits'!$C$53,0)</f>
        <v>#REF!</v>
      </c>
      <c r="AG141" s="9" t="e">
        <f>IF('Sources of Funds'!$E$5=AG67,'Tax &amp; Appreciation Benefits'!$C$53,0)</f>
        <v>#REF!</v>
      </c>
      <c r="AH141" s="9" t="e">
        <f>IF('Sources of Funds'!$E$5=AH67,'Tax &amp; Appreciation Benefits'!$C$53,0)</f>
        <v>#REF!</v>
      </c>
      <c r="AI141" s="9" t="e">
        <f>IF('Sources of Funds'!$E$5=AI67,'Tax &amp; Appreciation Benefits'!$C$53,0)</f>
        <v>#REF!</v>
      </c>
      <c r="AJ141" s="9" t="e">
        <f>IF('Sources of Funds'!$E$5=AJ67,'Tax &amp; Appreciation Benefits'!$C$53,0)</f>
        <v>#REF!</v>
      </c>
      <c r="AK141" s="9" t="e">
        <f>IF('Sources of Funds'!$E$5=AK67,'Tax &amp; Appreciation Benefits'!$C$53,0)</f>
        <v>#REF!</v>
      </c>
      <c r="AL141" s="9" t="e">
        <f>IF('Sources of Funds'!$E$5=AL67,'Tax &amp; Appreciation Benefits'!$C$53,0)</f>
        <v>#REF!</v>
      </c>
      <c r="AM141" s="9" t="e">
        <f>IF('Sources of Funds'!$E$5=AM67,'Tax &amp; Appreciation Benefits'!$C$53,0)</f>
        <v>#REF!</v>
      </c>
      <c r="AN141" s="9" t="e">
        <f>IF('Sources of Funds'!$E$5=AN67,'Tax &amp; Appreciation Benefits'!$C$53,0)</f>
        <v>#REF!</v>
      </c>
      <c r="AO141" s="9" t="e">
        <f>IF('Sources of Funds'!$E$5=AO67,'Tax &amp; Appreciation Benefits'!$C$53,0)</f>
        <v>#REF!</v>
      </c>
      <c r="AP141" s="9" t="e">
        <f>IF('Sources of Funds'!$E$5=AP67,'Tax &amp; Appreciation Benefits'!$C$53,0)</f>
        <v>#REF!</v>
      </c>
      <c r="AQ141" s="9" t="e">
        <f>IF('Sources of Funds'!$E$5=AQ67,'Tax &amp; Appreciation Benefits'!$C$53,0)</f>
        <v>#REF!</v>
      </c>
    </row>
    <row r="142" spans="2:43" hidden="1">
      <c r="B142" s="17" t="s">
        <v>66</v>
      </c>
      <c r="C142" s="17"/>
      <c r="D142" s="17" t="s">
        <v>66</v>
      </c>
      <c r="E142" s="17" t="s">
        <v>66</v>
      </c>
      <c r="F142" s="17" t="s">
        <v>66</v>
      </c>
      <c r="G142" s="17" t="s">
        <v>66</v>
      </c>
      <c r="H142" s="17" t="s">
        <v>66</v>
      </c>
      <c r="I142" s="17" t="s">
        <v>66</v>
      </c>
      <c r="J142" s="17" t="s">
        <v>66</v>
      </c>
      <c r="K142" s="17" t="s">
        <v>66</v>
      </c>
      <c r="L142" s="17" t="s">
        <v>66</v>
      </c>
      <c r="M142" s="17" t="s">
        <v>66</v>
      </c>
      <c r="N142" s="17" t="s">
        <v>66</v>
      </c>
      <c r="O142" s="17" t="s">
        <v>66</v>
      </c>
      <c r="P142" s="17" t="s">
        <v>66</v>
      </c>
      <c r="Q142" s="17" t="s">
        <v>66</v>
      </c>
      <c r="R142" s="17" t="s">
        <v>66</v>
      </c>
      <c r="S142" s="17" t="s">
        <v>66</v>
      </c>
      <c r="T142" s="17" t="s">
        <v>66</v>
      </c>
      <c r="U142" s="17" t="s">
        <v>66</v>
      </c>
      <c r="V142" s="17" t="s">
        <v>66</v>
      </c>
      <c r="W142" s="17" t="s">
        <v>66</v>
      </c>
      <c r="X142" s="17" t="s">
        <v>66</v>
      </c>
      <c r="Y142" s="17" t="s">
        <v>66</v>
      </c>
      <c r="Z142" s="17" t="s">
        <v>66</v>
      </c>
      <c r="AA142" s="17" t="s">
        <v>66</v>
      </c>
      <c r="AB142" s="17" t="s">
        <v>66</v>
      </c>
      <c r="AC142" s="17" t="s">
        <v>66</v>
      </c>
      <c r="AD142" s="17" t="s">
        <v>66</v>
      </c>
      <c r="AE142" s="17" t="s">
        <v>66</v>
      </c>
      <c r="AF142" s="17" t="s">
        <v>66</v>
      </c>
      <c r="AG142" s="17" t="s">
        <v>66</v>
      </c>
      <c r="AH142" s="17" t="s">
        <v>66</v>
      </c>
      <c r="AI142" s="17" t="s">
        <v>66</v>
      </c>
      <c r="AJ142" s="17" t="s">
        <v>66</v>
      </c>
      <c r="AK142" s="17" t="s">
        <v>66</v>
      </c>
      <c r="AL142" s="17" t="s">
        <v>66</v>
      </c>
      <c r="AM142" s="17" t="s">
        <v>66</v>
      </c>
      <c r="AN142" s="17" t="s">
        <v>66</v>
      </c>
      <c r="AO142" s="17" t="s">
        <v>66</v>
      </c>
      <c r="AP142" s="17" t="s">
        <v>66</v>
      </c>
      <c r="AQ142" s="17" t="s">
        <v>66</v>
      </c>
    </row>
    <row r="143" spans="2:43" hidden="1">
      <c r="B143" s="7" t="s">
        <v>107</v>
      </c>
      <c r="C143" s="7"/>
      <c r="D143" s="9"/>
      <c r="E143" s="9" t="e">
        <f t="shared" ref="E143:R143" si="45">E137-E138+E139+E140+E141</f>
        <v>#REF!</v>
      </c>
      <c r="F143" s="9" t="e">
        <f t="shared" si="45"/>
        <v>#REF!</v>
      </c>
      <c r="G143" s="9" t="e">
        <f t="shared" si="45"/>
        <v>#REF!</v>
      </c>
      <c r="H143" s="9" t="e">
        <f t="shared" si="45"/>
        <v>#REF!</v>
      </c>
      <c r="I143" s="9" t="e">
        <f t="shared" si="45"/>
        <v>#REF!</v>
      </c>
      <c r="J143" s="9" t="e">
        <f t="shared" si="45"/>
        <v>#REF!</v>
      </c>
      <c r="K143" s="9" t="e">
        <f t="shared" si="45"/>
        <v>#REF!</v>
      </c>
      <c r="L143" s="9" t="e">
        <f t="shared" si="45"/>
        <v>#REF!</v>
      </c>
      <c r="M143" s="9" t="e">
        <f t="shared" si="45"/>
        <v>#REF!</v>
      </c>
      <c r="N143" s="9" t="e">
        <f t="shared" si="45"/>
        <v>#REF!</v>
      </c>
      <c r="O143" s="9" t="e">
        <f t="shared" si="45"/>
        <v>#REF!</v>
      </c>
      <c r="P143" s="9" t="e">
        <f t="shared" si="45"/>
        <v>#REF!</v>
      </c>
      <c r="Q143" s="9" t="e">
        <f t="shared" si="45"/>
        <v>#REF!</v>
      </c>
      <c r="R143" s="9" t="e">
        <f t="shared" si="45"/>
        <v>#REF!</v>
      </c>
      <c r="S143" s="9" t="e">
        <f t="shared" ref="S143:AH143" si="46">S137-S138+S139+S140+S141</f>
        <v>#REF!</v>
      </c>
      <c r="T143" s="9" t="e">
        <f t="shared" si="46"/>
        <v>#REF!</v>
      </c>
      <c r="U143" s="9" t="e">
        <f t="shared" si="46"/>
        <v>#REF!</v>
      </c>
      <c r="V143" s="9" t="e">
        <f t="shared" si="46"/>
        <v>#REF!</v>
      </c>
      <c r="W143" s="9" t="e">
        <f t="shared" si="46"/>
        <v>#REF!</v>
      </c>
      <c r="X143" s="9" t="e">
        <f t="shared" si="46"/>
        <v>#REF!</v>
      </c>
      <c r="Y143" s="9" t="e">
        <f t="shared" si="46"/>
        <v>#REF!</v>
      </c>
      <c r="Z143" s="9" t="e">
        <f t="shared" si="46"/>
        <v>#REF!</v>
      </c>
      <c r="AA143" s="9" t="e">
        <f t="shared" si="46"/>
        <v>#REF!</v>
      </c>
      <c r="AB143" s="9" t="e">
        <f t="shared" si="46"/>
        <v>#REF!</v>
      </c>
      <c r="AC143" s="9" t="e">
        <f t="shared" si="46"/>
        <v>#REF!</v>
      </c>
      <c r="AD143" s="9" t="e">
        <f t="shared" si="46"/>
        <v>#REF!</v>
      </c>
      <c r="AE143" s="9" t="e">
        <f t="shared" si="46"/>
        <v>#REF!</v>
      </c>
      <c r="AF143" s="9" t="e">
        <f t="shared" si="46"/>
        <v>#REF!</v>
      </c>
      <c r="AG143" s="9" t="e">
        <f t="shared" si="46"/>
        <v>#REF!</v>
      </c>
      <c r="AH143" s="9" t="e">
        <f t="shared" si="46"/>
        <v>#REF!</v>
      </c>
      <c r="AI143" s="9" t="e">
        <f t="shared" ref="AI143:AQ143" si="47">AI137-AI138+AI139+AI140+AI141</f>
        <v>#REF!</v>
      </c>
      <c r="AJ143" s="9" t="e">
        <f t="shared" si="47"/>
        <v>#REF!</v>
      </c>
      <c r="AK143" s="9" t="e">
        <f t="shared" si="47"/>
        <v>#REF!</v>
      </c>
      <c r="AL143" s="9" t="e">
        <f t="shared" si="47"/>
        <v>#REF!</v>
      </c>
      <c r="AM143" s="9" t="e">
        <f t="shared" si="47"/>
        <v>#REF!</v>
      </c>
      <c r="AN143" s="9" t="e">
        <f t="shared" si="47"/>
        <v>#REF!</v>
      </c>
      <c r="AO143" s="9" t="e">
        <f t="shared" si="47"/>
        <v>#REF!</v>
      </c>
      <c r="AP143" s="9" t="e">
        <f t="shared" si="47"/>
        <v>#REF!</v>
      </c>
      <c r="AQ143" s="9" t="e">
        <f t="shared" si="47"/>
        <v>#REF!</v>
      </c>
    </row>
    <row r="144" spans="2:43" hidden="1">
      <c r="B144" s="12" t="s">
        <v>108</v>
      </c>
      <c r="C144" s="12"/>
      <c r="D144" s="9" t="e">
        <f>'Sources of Funds'!C51</f>
        <v>#REF!</v>
      </c>
      <c r="E144" s="9" t="e">
        <f>E143*'Sources of Funds'!$E$17</f>
        <v>#REF!</v>
      </c>
      <c r="F144" s="9" t="e">
        <f>F143*'Sources of Funds'!$E$17</f>
        <v>#REF!</v>
      </c>
      <c r="G144" s="9" t="e">
        <f>G143*'Sources of Funds'!$E$17</f>
        <v>#REF!</v>
      </c>
      <c r="H144" s="9" t="e">
        <f>H143*'Sources of Funds'!$E$17</f>
        <v>#REF!</v>
      </c>
      <c r="I144" s="9" t="e">
        <f>I143*'Sources of Funds'!$E$17</f>
        <v>#REF!</v>
      </c>
      <c r="J144" s="9" t="e">
        <f>J143*'Sources of Funds'!$E$17</f>
        <v>#REF!</v>
      </c>
      <c r="K144" s="9" t="e">
        <f>K143*'Sources of Funds'!$E$17</f>
        <v>#REF!</v>
      </c>
      <c r="L144" s="9" t="e">
        <f>L143*'Sources of Funds'!$E$17</f>
        <v>#REF!</v>
      </c>
      <c r="M144" s="9" t="e">
        <f>M143*'Sources of Funds'!$E$17</f>
        <v>#REF!</v>
      </c>
      <c r="N144" s="9" t="e">
        <f>N143*'Sources of Funds'!$E$17</f>
        <v>#REF!</v>
      </c>
      <c r="O144" s="9" t="e">
        <f>O143*'Sources of Funds'!$E$17</f>
        <v>#REF!</v>
      </c>
      <c r="P144" s="9" t="e">
        <f>P143*'Sources of Funds'!$E$17</f>
        <v>#REF!</v>
      </c>
      <c r="Q144" s="9" t="e">
        <f>Q143*'Sources of Funds'!$E$17</f>
        <v>#REF!</v>
      </c>
      <c r="R144" s="9" t="e">
        <f>R143*'Sources of Funds'!$E$17</f>
        <v>#REF!</v>
      </c>
      <c r="S144" s="9" t="e">
        <f>S143*'Sources of Funds'!$E$17</f>
        <v>#REF!</v>
      </c>
      <c r="T144" s="9" t="e">
        <f>T143*'Sources of Funds'!$E$17</f>
        <v>#REF!</v>
      </c>
      <c r="U144" s="9" t="e">
        <f>U143*'Sources of Funds'!$E$17</f>
        <v>#REF!</v>
      </c>
      <c r="V144" s="9" t="e">
        <f>V143*'Sources of Funds'!$E$17</f>
        <v>#REF!</v>
      </c>
      <c r="W144" s="9" t="e">
        <f>W143*'Sources of Funds'!$E$17</f>
        <v>#REF!</v>
      </c>
      <c r="X144" s="9" t="e">
        <f>X143*'Sources of Funds'!$E$17</f>
        <v>#REF!</v>
      </c>
      <c r="Y144" s="9" t="e">
        <f>Y143*'Sources of Funds'!$E$17</f>
        <v>#REF!</v>
      </c>
      <c r="Z144" s="9" t="e">
        <f>Z143*'Sources of Funds'!$E$17</f>
        <v>#REF!</v>
      </c>
      <c r="AA144" s="9" t="e">
        <f>AA143*'Sources of Funds'!$E$17</f>
        <v>#REF!</v>
      </c>
      <c r="AB144" s="9" t="e">
        <f>AB143*'Sources of Funds'!$E$17</f>
        <v>#REF!</v>
      </c>
      <c r="AC144" s="9" t="e">
        <f>AC143*'Sources of Funds'!$E$17</f>
        <v>#REF!</v>
      </c>
      <c r="AD144" s="9" t="e">
        <f>AD143*'Sources of Funds'!$E$17</f>
        <v>#REF!</v>
      </c>
      <c r="AE144" s="9" t="e">
        <f>AE143*'Sources of Funds'!$E$17</f>
        <v>#REF!</v>
      </c>
      <c r="AF144" s="9" t="e">
        <f>AF143*'Sources of Funds'!$E$17</f>
        <v>#REF!</v>
      </c>
      <c r="AG144" s="9" t="e">
        <f>AG143*'Sources of Funds'!$E$17</f>
        <v>#REF!</v>
      </c>
      <c r="AH144" s="9" t="e">
        <f>AH143*'Sources of Funds'!$E$17</f>
        <v>#REF!</v>
      </c>
      <c r="AI144" s="9" t="e">
        <f>AI143*'Sources of Funds'!$E$17</f>
        <v>#REF!</v>
      </c>
      <c r="AJ144" s="9" t="e">
        <f>AJ143*'Sources of Funds'!$E$17</f>
        <v>#REF!</v>
      </c>
      <c r="AK144" s="9" t="e">
        <f>AK143*'Sources of Funds'!$E$17</f>
        <v>#REF!</v>
      </c>
      <c r="AL144" s="9" t="e">
        <f>AL143*'Sources of Funds'!$E$17</f>
        <v>#REF!</v>
      </c>
      <c r="AM144" s="9" t="e">
        <f>AM143*'Sources of Funds'!$E$17</f>
        <v>#REF!</v>
      </c>
      <c r="AN144" s="9" t="e">
        <f>AN143*'Sources of Funds'!$E$17</f>
        <v>#REF!</v>
      </c>
      <c r="AO144" s="9" t="e">
        <f>AO143*'Sources of Funds'!$E$17</f>
        <v>#REF!</v>
      </c>
      <c r="AP144" s="9" t="e">
        <f>AP143*'Sources of Funds'!$E$17</f>
        <v>#REF!</v>
      </c>
      <c r="AQ144" s="9" t="e">
        <f>AQ143*'Sources of Funds'!$E$17</f>
        <v>#REF!</v>
      </c>
    </row>
    <row r="145" spans="2:43" hidden="1">
      <c r="B145" s="12" t="s">
        <v>109</v>
      </c>
      <c r="C145" s="12"/>
      <c r="D145" s="9"/>
      <c r="E145" s="9">
        <f>IF('Sources of Funds'!E5=0,0,INDEX(E261:AQ261,,'Sources of Funds'!$E$5))</f>
        <v>0</v>
      </c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</row>
    <row r="146" spans="2:43" hidden="1">
      <c r="B146" s="12" t="s">
        <v>110</v>
      </c>
      <c r="C146" s="12"/>
      <c r="D146" s="4"/>
      <c r="E146" s="11">
        <f>'Sources of Funds'!E20</f>
        <v>0</v>
      </c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</row>
    <row r="147" spans="2:43" hidden="1">
      <c r="B147" s="23" t="s">
        <v>111</v>
      </c>
      <c r="C147" s="23"/>
      <c r="D147" s="4"/>
      <c r="E147" s="11">
        <f>IF('Sources of Funds'!E5=0,0,IRR(D263:AQ263,0.1))</f>
        <v>0</v>
      </c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</row>
    <row r="148" spans="2:43" hidden="1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</row>
    <row r="149" spans="2:43" hidden="1">
      <c r="B149" s="4"/>
      <c r="C149" s="4"/>
      <c r="D149" s="6" t="s">
        <v>112</v>
      </c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</row>
    <row r="150" spans="2:43" hidden="1">
      <c r="B150" s="13" t="s">
        <v>218</v>
      </c>
      <c r="C150" s="13"/>
      <c r="D150" s="13"/>
      <c r="E150" s="4">
        <v>1</v>
      </c>
      <c r="F150" s="4">
        <f t="shared" ref="F150:S150" si="48">E150+1</f>
        <v>2</v>
      </c>
      <c r="G150" s="4">
        <f t="shared" si="48"/>
        <v>3</v>
      </c>
      <c r="H150" s="4">
        <f>G150+1</f>
        <v>4</v>
      </c>
      <c r="I150" s="4">
        <f>H150+1</f>
        <v>5</v>
      </c>
      <c r="J150" s="4">
        <f>I150+1</f>
        <v>6</v>
      </c>
      <c r="K150" s="4">
        <f t="shared" si="48"/>
        <v>7</v>
      </c>
      <c r="L150" s="4">
        <f t="shared" si="48"/>
        <v>8</v>
      </c>
      <c r="M150" s="4">
        <f>L150+1</f>
        <v>9</v>
      </c>
      <c r="N150" s="4">
        <f t="shared" si="48"/>
        <v>10</v>
      </c>
      <c r="O150" s="4" t="e">
        <f>#REF!+1</f>
        <v>#REF!</v>
      </c>
      <c r="P150" s="4" t="e">
        <f t="shared" si="48"/>
        <v>#REF!</v>
      </c>
      <c r="Q150" s="4" t="e">
        <f t="shared" si="48"/>
        <v>#REF!</v>
      </c>
      <c r="R150" s="4" t="e">
        <f t="shared" si="48"/>
        <v>#REF!</v>
      </c>
      <c r="S150" s="4" t="e">
        <f t="shared" si="48"/>
        <v>#REF!</v>
      </c>
      <c r="T150" s="4" t="e">
        <f t="shared" ref="T150:AI150" si="49">S150+1</f>
        <v>#REF!</v>
      </c>
      <c r="U150" s="4" t="e">
        <f t="shared" si="49"/>
        <v>#REF!</v>
      </c>
      <c r="V150" s="4" t="e">
        <f t="shared" si="49"/>
        <v>#REF!</v>
      </c>
      <c r="W150" s="4" t="e">
        <f t="shared" si="49"/>
        <v>#REF!</v>
      </c>
      <c r="X150" s="4" t="e">
        <f t="shared" si="49"/>
        <v>#REF!</v>
      </c>
      <c r="Y150" s="4" t="e">
        <f t="shared" si="49"/>
        <v>#REF!</v>
      </c>
      <c r="Z150" s="4" t="e">
        <f t="shared" si="49"/>
        <v>#REF!</v>
      </c>
      <c r="AA150" s="4" t="e">
        <f t="shared" si="49"/>
        <v>#REF!</v>
      </c>
      <c r="AB150" s="4" t="e">
        <f t="shared" si="49"/>
        <v>#REF!</v>
      </c>
      <c r="AC150" s="4" t="e">
        <f t="shared" si="49"/>
        <v>#REF!</v>
      </c>
      <c r="AD150" s="4" t="e">
        <f t="shared" si="49"/>
        <v>#REF!</v>
      </c>
      <c r="AE150" s="4" t="e">
        <f t="shared" si="49"/>
        <v>#REF!</v>
      </c>
      <c r="AF150" s="4" t="e">
        <f t="shared" si="49"/>
        <v>#REF!</v>
      </c>
      <c r="AG150" s="4" t="e">
        <f t="shared" si="49"/>
        <v>#REF!</v>
      </c>
      <c r="AH150" s="4" t="e">
        <f t="shared" si="49"/>
        <v>#REF!</v>
      </c>
      <c r="AI150" s="4" t="e">
        <f t="shared" si="49"/>
        <v>#REF!</v>
      </c>
      <c r="AJ150" s="4" t="e">
        <f t="shared" ref="AJ150:AQ150" si="50">AI150+1</f>
        <v>#REF!</v>
      </c>
      <c r="AK150" s="4" t="e">
        <f t="shared" si="50"/>
        <v>#REF!</v>
      </c>
      <c r="AL150" s="4" t="e">
        <f t="shared" si="50"/>
        <v>#REF!</v>
      </c>
      <c r="AM150" s="4" t="e">
        <f t="shared" si="50"/>
        <v>#REF!</v>
      </c>
      <c r="AN150" s="4" t="e">
        <f t="shared" si="50"/>
        <v>#REF!</v>
      </c>
      <c r="AO150" s="4" t="e">
        <f t="shared" si="50"/>
        <v>#REF!</v>
      </c>
      <c r="AP150" s="4" t="e">
        <f t="shared" si="50"/>
        <v>#REF!</v>
      </c>
      <c r="AQ150" s="4" t="e">
        <f t="shared" si="50"/>
        <v>#REF!</v>
      </c>
    </row>
    <row r="151" spans="2:43" hidden="1">
      <c r="B151" s="17" t="s">
        <v>66</v>
      </c>
      <c r="C151" s="17"/>
      <c r="D151" s="17" t="s">
        <v>66</v>
      </c>
      <c r="E151" s="17" t="s">
        <v>66</v>
      </c>
      <c r="F151" s="17" t="s">
        <v>66</v>
      </c>
      <c r="G151" s="17" t="s">
        <v>66</v>
      </c>
      <c r="H151" s="17" t="s">
        <v>66</v>
      </c>
      <c r="I151" s="17" t="s">
        <v>66</v>
      </c>
      <c r="J151" s="17" t="s">
        <v>66</v>
      </c>
      <c r="K151" s="17" t="s">
        <v>66</v>
      </c>
      <c r="L151" s="17" t="s">
        <v>66</v>
      </c>
      <c r="M151" s="17" t="s">
        <v>66</v>
      </c>
      <c r="N151" s="17" t="s">
        <v>66</v>
      </c>
      <c r="O151" s="17" t="s">
        <v>66</v>
      </c>
      <c r="P151" s="17" t="s">
        <v>66</v>
      </c>
      <c r="Q151" s="17" t="s">
        <v>66</v>
      </c>
      <c r="R151" s="17" t="s">
        <v>66</v>
      </c>
      <c r="S151" s="17" t="s">
        <v>66</v>
      </c>
      <c r="T151" s="17" t="s">
        <v>66</v>
      </c>
      <c r="U151" s="17" t="s">
        <v>66</v>
      </c>
      <c r="V151" s="17" t="s">
        <v>66</v>
      </c>
      <c r="W151" s="17" t="s">
        <v>66</v>
      </c>
      <c r="X151" s="17" t="s">
        <v>66</v>
      </c>
      <c r="Y151" s="17" t="s">
        <v>66</v>
      </c>
      <c r="Z151" s="17" t="s">
        <v>66</v>
      </c>
      <c r="AA151" s="17" t="s">
        <v>66</v>
      </c>
      <c r="AB151" s="17" t="s">
        <v>66</v>
      </c>
      <c r="AC151" s="17" t="s">
        <v>66</v>
      </c>
      <c r="AD151" s="17" t="s">
        <v>66</v>
      </c>
      <c r="AE151" s="17" t="s">
        <v>66</v>
      </c>
      <c r="AF151" s="17" t="s">
        <v>66</v>
      </c>
      <c r="AG151" s="17" t="s">
        <v>66</v>
      </c>
      <c r="AH151" s="17" t="s">
        <v>66</v>
      </c>
      <c r="AI151" s="17" t="s">
        <v>66</v>
      </c>
      <c r="AJ151" s="17" t="s">
        <v>66</v>
      </c>
      <c r="AK151" s="17" t="s">
        <v>66</v>
      </c>
      <c r="AL151" s="17" t="s">
        <v>66</v>
      </c>
      <c r="AM151" s="17" t="s">
        <v>66</v>
      </c>
      <c r="AN151" s="17" t="s">
        <v>66</v>
      </c>
      <c r="AO151" s="17" t="s">
        <v>66</v>
      </c>
      <c r="AP151" s="17" t="s">
        <v>66</v>
      </c>
      <c r="AQ151" s="17" t="s">
        <v>66</v>
      </c>
    </row>
    <row r="152" spans="2:43" hidden="1">
      <c r="B152" s="7" t="s">
        <v>221</v>
      </c>
      <c r="C152" s="7"/>
      <c r="D152" s="11">
        <f>'Sources of Funds'!D38</f>
        <v>0</v>
      </c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</row>
    <row r="153" spans="2:43" hidden="1">
      <c r="B153" s="7" t="s">
        <v>219</v>
      </c>
      <c r="C153" s="7"/>
      <c r="D153" s="9">
        <f>'Sources of Funds'!E38</f>
        <v>0</v>
      </c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</row>
    <row r="154" spans="2:43" hidden="1">
      <c r="B154" s="7" t="s">
        <v>220</v>
      </c>
      <c r="C154" s="7"/>
      <c r="D154" s="9">
        <f>'Sources of Funds'!C38</f>
        <v>0</v>
      </c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</row>
    <row r="155" spans="2:43" hidden="1">
      <c r="B155" s="7" t="s">
        <v>222</v>
      </c>
      <c r="C155" s="7"/>
      <c r="D155" s="9"/>
      <c r="E155" s="9">
        <f>IF(D153=0,0,PMT(D152/12,D153*12,-D154)*12)</f>
        <v>0</v>
      </c>
      <c r="F155" s="9">
        <f>IF(E158&gt;$E$155,$E$155,E158)</f>
        <v>0</v>
      </c>
      <c r="G155" s="9">
        <f>IF(F158&gt;$E$155,$E$155,F158)</f>
        <v>0</v>
      </c>
      <c r="H155" s="9">
        <f>IF(G158&gt;$E$155,$E$155,G158)</f>
        <v>0</v>
      </c>
      <c r="I155" s="9">
        <f>IF(H158&gt;$E$155,$E$155,H158)</f>
        <v>0</v>
      </c>
      <c r="J155" s="9">
        <f>IF(I158&gt;$E$155,$E$155,I158)</f>
        <v>0</v>
      </c>
      <c r="K155" s="9">
        <f>IF(J158&gt;$E$155,$E$155,J158)</f>
        <v>0</v>
      </c>
      <c r="L155" s="9">
        <f>IF(K158&gt;$E$155,$E$155,K158)</f>
        <v>0</v>
      </c>
      <c r="M155" s="9">
        <f>IF(L158&gt;$E$155,$E$155,L158)</f>
        <v>0</v>
      </c>
      <c r="N155" s="9">
        <f>IF(M158&gt;$E$155,$E$155,M158)</f>
        <v>0</v>
      </c>
      <c r="O155" s="9" t="e">
        <f>IF(#REF!&gt;$E$155,$E$155,#REF!)</f>
        <v>#REF!</v>
      </c>
      <c r="P155" s="9" t="e">
        <f>IF(O158&gt;$E$155,$E$155,O158)</f>
        <v>#REF!</v>
      </c>
      <c r="Q155" s="9" t="e">
        <f>IF(P158&gt;$E$155,$E$155,P158)</f>
        <v>#REF!</v>
      </c>
      <c r="R155" s="9" t="e">
        <f>IF(Q158&gt;$E$155,$E$155,Q158)</f>
        <v>#REF!</v>
      </c>
      <c r="S155" s="9" t="e">
        <f>IF(R158&gt;$E$155,$E$155,R158)</f>
        <v>#REF!</v>
      </c>
      <c r="T155" s="9" t="e">
        <f>IF(S158&gt;$E$155,$E$155,S158)</f>
        <v>#REF!</v>
      </c>
      <c r="U155" s="9" t="e">
        <f>IF(T158&gt;$E$155,$E$155,T158)</f>
        <v>#REF!</v>
      </c>
      <c r="V155" s="9" t="e">
        <f>IF(U158&gt;$E$155,$E$155,U158)</f>
        <v>#REF!</v>
      </c>
      <c r="W155" s="9" t="e">
        <f>IF(V158&gt;$E$155,$E$155,V158)</f>
        <v>#REF!</v>
      </c>
      <c r="X155" s="9" t="e">
        <f>IF(W158&gt;$E$155,$E$155,W158)</f>
        <v>#REF!</v>
      </c>
      <c r="Y155" s="9" t="e">
        <f>IF(X158&gt;$E$155,$E$155,X158)</f>
        <v>#REF!</v>
      </c>
      <c r="Z155" s="9" t="e">
        <f>IF(Y158&gt;$E$155,$E$155,Y158)</f>
        <v>#REF!</v>
      </c>
      <c r="AA155" s="9" t="e">
        <f>IF(Z158&gt;$E$155,$E$155,Z158)</f>
        <v>#REF!</v>
      </c>
      <c r="AB155" s="9" t="e">
        <f>IF(AA158&gt;$E$155,$E$155,AA158)</f>
        <v>#REF!</v>
      </c>
      <c r="AC155" s="9" t="e">
        <f>IF(AB158&gt;$E$155,$E$155,AB158)</f>
        <v>#REF!</v>
      </c>
      <c r="AD155" s="9" t="e">
        <f>IF(AC158&gt;$E$155,$E$155,AC158)</f>
        <v>#REF!</v>
      </c>
      <c r="AE155" s="9" t="e">
        <f>IF(AD158&gt;$E$155,$E$155,AD158)</f>
        <v>#REF!</v>
      </c>
      <c r="AF155" s="9" t="e">
        <f>IF(AE158&gt;$E$155,$E$155,AE158)</f>
        <v>#REF!</v>
      </c>
      <c r="AG155" s="9" t="e">
        <f>IF(AF158&gt;$E$155,$E$155,AF158)</f>
        <v>#REF!</v>
      </c>
      <c r="AH155" s="9" t="e">
        <f>IF(AG158&gt;$E$155,$E$155,AG158)</f>
        <v>#REF!</v>
      </c>
      <c r="AI155" s="9" t="e">
        <f>IF(AH158&gt;$E$155,$E$155,AH158)</f>
        <v>#REF!</v>
      </c>
      <c r="AJ155" s="9" t="e">
        <f>IF(AI158&gt;$E$155,$E$155,AI158)</f>
        <v>#REF!</v>
      </c>
      <c r="AK155" s="9" t="e">
        <f>IF(AJ158&gt;$E$155,$E$155,AJ158)</f>
        <v>#REF!</v>
      </c>
      <c r="AL155" s="9" t="e">
        <f>IF(AK158&gt;$E$155,$E$155,AK158)</f>
        <v>#REF!</v>
      </c>
      <c r="AM155" s="9" t="e">
        <f>IF(AL158&gt;$E$155,$E$155,AL158)</f>
        <v>#REF!</v>
      </c>
      <c r="AN155" s="9" t="e">
        <f>IF(AM158&gt;$E$155,$E$155,AM158)</f>
        <v>#REF!</v>
      </c>
      <c r="AO155" s="9" t="e">
        <f>IF(AN158&gt;$E$155,$E$155,AN158)</f>
        <v>#REF!</v>
      </c>
      <c r="AP155" s="9" t="e">
        <f>IF(AO158&gt;$E$155,$E$155,AO158)</f>
        <v>#REF!</v>
      </c>
      <c r="AQ155" s="9" t="e">
        <f>IF(AP158&gt;$E$155,$E$155,AP158)</f>
        <v>#REF!</v>
      </c>
    </row>
    <row r="156" spans="2:43" hidden="1">
      <c r="B156" s="7" t="s">
        <v>113</v>
      </c>
      <c r="C156" s="7"/>
      <c r="D156" s="9"/>
      <c r="E156" s="9">
        <f>$D$152*D154</f>
        <v>0</v>
      </c>
      <c r="F156" s="9">
        <f>IF(E158-E155&gt;0,$D$152*E158,0)</f>
        <v>0</v>
      </c>
      <c r="G156" s="9">
        <f>IF(F158-F155&gt;0,$D$152*F158,0)</f>
        <v>0</v>
      </c>
      <c r="H156" s="9">
        <f>IF(G158-G155&gt;0,$D$152*G158,0)</f>
        <v>0</v>
      </c>
      <c r="I156" s="9">
        <f>IF(H158-H155&gt;0,$D$152*H158,0)</f>
        <v>0</v>
      </c>
      <c r="J156" s="9">
        <f>IF(I158-I155&gt;0,$D$152*I158,0)</f>
        <v>0</v>
      </c>
      <c r="K156" s="9">
        <f>IF(J158-J155&gt;0,$D$152*J158,0)</f>
        <v>0</v>
      </c>
      <c r="L156" s="9">
        <f>IF(K158-K155&gt;0,$D$152*K158,0)</f>
        <v>0</v>
      </c>
      <c r="M156" s="9">
        <f>IF(L158-L155&gt;0,$D$152*L158,0)</f>
        <v>0</v>
      </c>
      <c r="N156" s="9">
        <f>IF(M158-M155&gt;0,$D$152*M158,0)</f>
        <v>0</v>
      </c>
      <c r="O156" s="9" t="e">
        <f>IF(#REF!-#REF!&gt;0,$D$152*#REF!,0)</f>
        <v>#REF!</v>
      </c>
      <c r="P156" s="9" t="e">
        <f>IF(O158-O155&gt;0,$D$152*O158,0)</f>
        <v>#REF!</v>
      </c>
      <c r="Q156" s="9" t="e">
        <f>IF(P158-P155&gt;0,$D$152*P158,0)</f>
        <v>#REF!</v>
      </c>
      <c r="R156" s="9" t="e">
        <f>IF(Q158-Q155&gt;0,$D$152*Q158,0)</f>
        <v>#REF!</v>
      </c>
      <c r="S156" s="9" t="e">
        <f>IF(R158-R155&gt;0,$D$152*R158,0)</f>
        <v>#REF!</v>
      </c>
      <c r="T156" s="9" t="e">
        <f>IF(S158-S155&gt;0,$D$152*S158,0)</f>
        <v>#REF!</v>
      </c>
      <c r="U156" s="9" t="e">
        <f>IF(T158-T155&gt;0,$D$152*T158,0)</f>
        <v>#REF!</v>
      </c>
      <c r="V156" s="9" t="e">
        <f>IF(U158-U155&gt;0,$D$152*U158,0)</f>
        <v>#REF!</v>
      </c>
      <c r="W156" s="9" t="e">
        <f>IF(V158-V155&gt;0,$D$152*V158,0)</f>
        <v>#REF!</v>
      </c>
      <c r="X156" s="9" t="e">
        <f>IF(W158-W155&gt;0,$D$152*W158,0)</f>
        <v>#REF!</v>
      </c>
      <c r="Y156" s="9" t="e">
        <f>IF(X158-X155&gt;0,$D$152*X158,0)</f>
        <v>#REF!</v>
      </c>
      <c r="Z156" s="9" t="e">
        <f>IF(Y158-Y155&gt;0,$D$152*Y158,0)</f>
        <v>#REF!</v>
      </c>
      <c r="AA156" s="9" t="e">
        <f>IF(Z158-Z155&gt;0,$D$152*Z158,0)</f>
        <v>#REF!</v>
      </c>
      <c r="AB156" s="9" t="e">
        <f>IF(AA158-AA155&gt;0,$D$152*AA158,0)</f>
        <v>#REF!</v>
      </c>
      <c r="AC156" s="9" t="e">
        <f>IF(AB158-AB155&gt;0,$D$152*AB158,0)</f>
        <v>#REF!</v>
      </c>
      <c r="AD156" s="9" t="e">
        <f>IF(AC158-AC155&gt;0,$D$152*AC158,0)</f>
        <v>#REF!</v>
      </c>
      <c r="AE156" s="9" t="e">
        <f>IF(AD158-AD155&gt;0,$D$152*AD158,0)</f>
        <v>#REF!</v>
      </c>
      <c r="AF156" s="9" t="e">
        <f>IF(AE158-AE155&gt;0,$D$152*AE158,0)</f>
        <v>#REF!</v>
      </c>
      <c r="AG156" s="9" t="e">
        <f>IF(AF158-AF155&gt;0,$D$152*AF158,0)</f>
        <v>#REF!</v>
      </c>
      <c r="AH156" s="9" t="e">
        <f>IF(AG158-AG155&gt;0,$D$152*AG158,0)</f>
        <v>#REF!</v>
      </c>
      <c r="AI156" s="9" t="e">
        <f>IF(AH158-AH155&gt;0,$D$152*AH158,0)</f>
        <v>#REF!</v>
      </c>
      <c r="AJ156" s="9" t="e">
        <f>IF(AI158-AI155&gt;0,$D$152*AI158,0)</f>
        <v>#REF!</v>
      </c>
      <c r="AK156" s="9" t="e">
        <f>IF(AJ158-AJ155&gt;0,$D$152*AJ158,0)</f>
        <v>#REF!</v>
      </c>
      <c r="AL156" s="9" t="e">
        <f>IF(AK158-AK155&gt;0,$D$152*AK158,0)</f>
        <v>#REF!</v>
      </c>
      <c r="AM156" s="9" t="e">
        <f>IF(AL158-AL155&gt;0,$D$152*AL158,0)</f>
        <v>#REF!</v>
      </c>
      <c r="AN156" s="9" t="e">
        <f>IF(AM158-AM155&gt;0,$D$152*AM158,0)</f>
        <v>#REF!</v>
      </c>
      <c r="AO156" s="9" t="e">
        <f>IF(AN158-AN155&gt;0,$D$152*AN158,0)</f>
        <v>#REF!</v>
      </c>
      <c r="AP156" s="9" t="e">
        <f>IF(AO158-AO155&gt;0,$D$152*AO158,0)</f>
        <v>#REF!</v>
      </c>
      <c r="AQ156" s="9" t="e">
        <f>IF(AP158-AP155&gt;0,$D$152*AP158,0)</f>
        <v>#REF!</v>
      </c>
    </row>
    <row r="157" spans="2:43" hidden="1">
      <c r="B157" s="7" t="s">
        <v>114</v>
      </c>
      <c r="C157" s="7"/>
      <c r="D157" s="9"/>
      <c r="E157" s="9">
        <f>E155-E156</f>
        <v>0</v>
      </c>
      <c r="F157" s="9">
        <f>IF('Sources of Funds'!$F$38=F66,E158,F155-F156)</f>
        <v>0</v>
      </c>
      <c r="G157" s="9">
        <f>IF('Sources of Funds'!$F$38=G66,F158,G155-G156)</f>
        <v>0</v>
      </c>
      <c r="H157" s="9">
        <f>IF('Sources of Funds'!$F$38=H66,G158,H155-H156)</f>
        <v>0</v>
      </c>
      <c r="I157" s="9">
        <f>IF('Sources of Funds'!$F$38=I66,H158,I155-I156)</f>
        <v>0</v>
      </c>
      <c r="J157" s="9">
        <f>IF('Sources of Funds'!$F$38=J66,I158,J155-J156)</f>
        <v>0</v>
      </c>
      <c r="K157" s="9">
        <f>IF('Sources of Funds'!$F$38=K66,J158,K155-K156)</f>
        <v>0</v>
      </c>
      <c r="L157" s="9">
        <f>IF('Sources of Funds'!$F$38=L66,K158,L155-L156)</f>
        <v>0</v>
      </c>
      <c r="M157" s="9">
        <f>IF('Sources of Funds'!$F$38=M66,L158,M155-M156)</f>
        <v>0</v>
      </c>
      <c r="N157" s="9">
        <f>IF('Sources of Funds'!$F$38=N66,M158,N155-N156)</f>
        <v>0</v>
      </c>
      <c r="O157" s="9" t="e">
        <f>IF('Sources of Funds'!$F$38=O66,#REF!,O155-O156)</f>
        <v>#REF!</v>
      </c>
      <c r="P157" s="9" t="e">
        <f>IF('Sources of Funds'!$F$38=P66,O158,P155-P156)</f>
        <v>#REF!</v>
      </c>
      <c r="Q157" s="9" t="e">
        <f>IF('Sources of Funds'!$F$38=Q66,P158,Q155-Q156)</f>
        <v>#REF!</v>
      </c>
      <c r="R157" s="9" t="e">
        <f>IF('Sources of Funds'!$F$38=R66,Q158,R155-R156)</f>
        <v>#REF!</v>
      </c>
      <c r="S157" s="9" t="e">
        <f>IF('Sources of Funds'!$F$38=S66,R158,S155-S156)</f>
        <v>#REF!</v>
      </c>
      <c r="T157" s="9" t="e">
        <f>IF('Sources of Funds'!$F$38=T66,S158,T155-T156)</f>
        <v>#REF!</v>
      </c>
      <c r="U157" s="9" t="e">
        <f>IF('Sources of Funds'!$F$38=U66,T158,U155-U156)</f>
        <v>#REF!</v>
      </c>
      <c r="V157" s="9" t="e">
        <f>IF('Sources of Funds'!$F$38=V66,U158,V155-V156)</f>
        <v>#REF!</v>
      </c>
      <c r="W157" s="9" t="e">
        <f>IF('Sources of Funds'!$F$38=W66,V158,W155-W156)</f>
        <v>#REF!</v>
      </c>
      <c r="X157" s="9" t="e">
        <f>IF('Sources of Funds'!$F$38=X66,W158,X155-X156)</f>
        <v>#REF!</v>
      </c>
      <c r="Y157" s="9" t="e">
        <f>IF('Sources of Funds'!$F$38=Y66,X158,Y155-Y156)</f>
        <v>#REF!</v>
      </c>
      <c r="Z157" s="9" t="e">
        <f>IF('Sources of Funds'!$F$38=Z66,Y158,Z155-Z156)</f>
        <v>#REF!</v>
      </c>
      <c r="AA157" s="9" t="e">
        <f>IF('Sources of Funds'!$F$38=AA66,Z158,AA155-AA156)</f>
        <v>#REF!</v>
      </c>
      <c r="AB157" s="9" t="e">
        <f>IF('Sources of Funds'!$F$38=AB66,AA158,AB155-AB156)</f>
        <v>#REF!</v>
      </c>
      <c r="AC157" s="9" t="e">
        <f>IF('Sources of Funds'!$F$38=AC66,AB158,AC155-AC156)</f>
        <v>#REF!</v>
      </c>
      <c r="AD157" s="9" t="e">
        <f>IF('Sources of Funds'!$F$38=AD66,AC158,AD155-AD156)</f>
        <v>#REF!</v>
      </c>
      <c r="AE157" s="9" t="e">
        <f>IF('Sources of Funds'!$F$38=AE66,AD158,AE155-AE156)</f>
        <v>#REF!</v>
      </c>
      <c r="AF157" s="9" t="e">
        <f>IF('Sources of Funds'!$F$38=AF66,AE158,AF155-AF156)</f>
        <v>#REF!</v>
      </c>
      <c r="AG157" s="9" t="e">
        <f>IF('Sources of Funds'!$F$38=AG66,AF158,AG155-AG156)</f>
        <v>#REF!</v>
      </c>
      <c r="AH157" s="9" t="e">
        <f>IF('Sources of Funds'!$F$38=AH66,AG158,AH155-AH156)</f>
        <v>#REF!</v>
      </c>
      <c r="AI157" s="9" t="e">
        <f>IF('Sources of Funds'!$F$38=AI66,AH158,AI155-AI156)</f>
        <v>#REF!</v>
      </c>
      <c r="AJ157" s="9" t="e">
        <f>IF('Sources of Funds'!$F$38=AJ66,AI158,AJ155-AJ156)</f>
        <v>#REF!</v>
      </c>
      <c r="AK157" s="9" t="e">
        <f>IF('Sources of Funds'!$F$38=AK66,AJ158,AK155-AK156)</f>
        <v>#REF!</v>
      </c>
      <c r="AL157" s="9" t="e">
        <f>IF('Sources of Funds'!$F$38=AL66,AK158,AL155-AL156)</f>
        <v>#REF!</v>
      </c>
      <c r="AM157" s="9" t="e">
        <f>IF('Sources of Funds'!$F$38=AM66,AL158,AM155-AM156)</f>
        <v>#REF!</v>
      </c>
      <c r="AN157" s="9" t="e">
        <f>IF('Sources of Funds'!$F$38=AN66,AM158,AN155-AN156)</f>
        <v>#REF!</v>
      </c>
      <c r="AO157" s="9" t="e">
        <f>IF('Sources of Funds'!$F$38=AO66,AN158,AO155-AO156)</f>
        <v>#REF!</v>
      </c>
      <c r="AP157" s="9" t="e">
        <f>IF('Sources of Funds'!$F$38=AP66,AO158,AP155-AP156)</f>
        <v>#REF!</v>
      </c>
      <c r="AQ157" s="9" t="e">
        <f>IF('Sources of Funds'!$F$38=AQ66,AP158,AQ155-AQ156)</f>
        <v>#REF!</v>
      </c>
    </row>
    <row r="158" spans="2:43" hidden="1">
      <c r="B158" s="7" t="s">
        <v>115</v>
      </c>
      <c r="C158" s="7"/>
      <c r="D158" s="9"/>
      <c r="E158" s="9">
        <f>D154-E157</f>
        <v>0</v>
      </c>
      <c r="F158" s="9">
        <f>E158-F157</f>
        <v>0</v>
      </c>
      <c r="G158" s="9">
        <f t="shared" ref="G158:AQ158" si="51">F158-G157</f>
        <v>0</v>
      </c>
      <c r="H158" s="9">
        <f>G158-H157</f>
        <v>0</v>
      </c>
      <c r="I158" s="9">
        <f>H158-I157</f>
        <v>0</v>
      </c>
      <c r="J158" s="9">
        <f>I158-J157</f>
        <v>0</v>
      </c>
      <c r="K158" s="9">
        <f t="shared" si="51"/>
        <v>0</v>
      </c>
      <c r="L158" s="9">
        <f t="shared" si="51"/>
        <v>0</v>
      </c>
      <c r="M158" s="9">
        <f>L158-M157</f>
        <v>0</v>
      </c>
      <c r="N158" s="9">
        <f t="shared" si="51"/>
        <v>0</v>
      </c>
      <c r="O158" s="9" t="e">
        <f>#REF!-O157</f>
        <v>#REF!</v>
      </c>
      <c r="P158" s="9" t="e">
        <f t="shared" si="51"/>
        <v>#REF!</v>
      </c>
      <c r="Q158" s="9" t="e">
        <f t="shared" si="51"/>
        <v>#REF!</v>
      </c>
      <c r="R158" s="9" t="e">
        <f t="shared" si="51"/>
        <v>#REF!</v>
      </c>
      <c r="S158" s="9" t="e">
        <f t="shared" si="51"/>
        <v>#REF!</v>
      </c>
      <c r="T158" s="9" t="e">
        <f t="shared" si="51"/>
        <v>#REF!</v>
      </c>
      <c r="U158" s="9" t="e">
        <f t="shared" si="51"/>
        <v>#REF!</v>
      </c>
      <c r="V158" s="9" t="e">
        <f t="shared" si="51"/>
        <v>#REF!</v>
      </c>
      <c r="W158" s="9" t="e">
        <f t="shared" si="51"/>
        <v>#REF!</v>
      </c>
      <c r="X158" s="9" t="e">
        <f t="shared" si="51"/>
        <v>#REF!</v>
      </c>
      <c r="Y158" s="9" t="e">
        <f t="shared" si="51"/>
        <v>#REF!</v>
      </c>
      <c r="Z158" s="9" t="e">
        <f t="shared" si="51"/>
        <v>#REF!</v>
      </c>
      <c r="AA158" s="9" t="e">
        <f t="shared" si="51"/>
        <v>#REF!</v>
      </c>
      <c r="AB158" s="9" t="e">
        <f t="shared" si="51"/>
        <v>#REF!</v>
      </c>
      <c r="AC158" s="9" t="e">
        <f t="shared" si="51"/>
        <v>#REF!</v>
      </c>
      <c r="AD158" s="9" t="e">
        <f t="shared" si="51"/>
        <v>#REF!</v>
      </c>
      <c r="AE158" s="9" t="e">
        <f t="shared" si="51"/>
        <v>#REF!</v>
      </c>
      <c r="AF158" s="9" t="e">
        <f t="shared" si="51"/>
        <v>#REF!</v>
      </c>
      <c r="AG158" s="9" t="e">
        <f t="shared" si="51"/>
        <v>#REF!</v>
      </c>
      <c r="AH158" s="9" t="e">
        <f t="shared" si="51"/>
        <v>#REF!</v>
      </c>
      <c r="AI158" s="9" t="e">
        <f t="shared" si="51"/>
        <v>#REF!</v>
      </c>
      <c r="AJ158" s="9" t="e">
        <f t="shared" si="51"/>
        <v>#REF!</v>
      </c>
      <c r="AK158" s="9" t="e">
        <f t="shared" si="51"/>
        <v>#REF!</v>
      </c>
      <c r="AL158" s="9" t="e">
        <f t="shared" si="51"/>
        <v>#REF!</v>
      </c>
      <c r="AM158" s="9" t="e">
        <f t="shared" si="51"/>
        <v>#REF!</v>
      </c>
      <c r="AN158" s="9" t="e">
        <f t="shared" si="51"/>
        <v>#REF!</v>
      </c>
      <c r="AO158" s="9" t="e">
        <f t="shared" si="51"/>
        <v>#REF!</v>
      </c>
      <c r="AP158" s="9" t="e">
        <f t="shared" si="51"/>
        <v>#REF!</v>
      </c>
      <c r="AQ158" s="9" t="e">
        <f t="shared" si="51"/>
        <v>#REF!</v>
      </c>
    </row>
    <row r="159" spans="2:43" hidden="1"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</row>
    <row r="160" spans="2:43" ht="20.25" hidden="1">
      <c r="B160" s="106" t="s">
        <v>227</v>
      </c>
      <c r="C160" s="106"/>
      <c r="D160" s="4"/>
      <c r="E160" s="4"/>
      <c r="F160" s="4"/>
      <c r="G160" s="4"/>
      <c r="H160" s="4"/>
      <c r="I160" s="4"/>
      <c r="J160" s="4"/>
      <c r="K160" s="107" t="s">
        <v>74</v>
      </c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</row>
    <row r="161" spans="2:43" hidden="1">
      <c r="B161" s="6" t="s">
        <v>234</v>
      </c>
      <c r="C161" s="6"/>
      <c r="D161" s="107"/>
      <c r="E161" s="4">
        <f t="shared" ref="E161:L161" si="52">E208</f>
        <v>1</v>
      </c>
      <c r="F161" s="4">
        <f t="shared" si="52"/>
        <v>2</v>
      </c>
      <c r="G161" s="4">
        <f t="shared" si="52"/>
        <v>3</v>
      </c>
      <c r="H161" s="4">
        <f t="shared" si="52"/>
        <v>4</v>
      </c>
      <c r="I161" s="4">
        <f t="shared" si="52"/>
        <v>5</v>
      </c>
      <c r="J161" s="4">
        <f t="shared" si="52"/>
        <v>6</v>
      </c>
      <c r="K161" s="4">
        <f t="shared" si="52"/>
        <v>7</v>
      </c>
      <c r="L161" s="4">
        <f t="shared" si="52"/>
        <v>8</v>
      </c>
      <c r="M161" s="4">
        <f>L161+1</f>
        <v>9</v>
      </c>
      <c r="N161" s="4">
        <f t="shared" ref="N161:Z161" si="53">M161+1</f>
        <v>10</v>
      </c>
      <c r="O161" s="4" t="e">
        <f>#REF!+1</f>
        <v>#REF!</v>
      </c>
      <c r="P161" s="4" t="e">
        <f t="shared" si="53"/>
        <v>#REF!</v>
      </c>
      <c r="Q161" s="4" t="e">
        <f t="shared" si="53"/>
        <v>#REF!</v>
      </c>
      <c r="R161" s="4" t="e">
        <f t="shared" si="53"/>
        <v>#REF!</v>
      </c>
      <c r="S161" s="4" t="e">
        <f t="shared" si="53"/>
        <v>#REF!</v>
      </c>
      <c r="T161" s="4" t="e">
        <f t="shared" si="53"/>
        <v>#REF!</v>
      </c>
      <c r="U161" s="4" t="e">
        <f t="shared" si="53"/>
        <v>#REF!</v>
      </c>
      <c r="V161" s="4" t="e">
        <f t="shared" si="53"/>
        <v>#REF!</v>
      </c>
      <c r="W161" s="4" t="e">
        <f t="shared" si="53"/>
        <v>#REF!</v>
      </c>
      <c r="X161" s="4" t="e">
        <f t="shared" si="53"/>
        <v>#REF!</v>
      </c>
      <c r="Y161" s="4" t="e">
        <f t="shared" si="53"/>
        <v>#REF!</v>
      </c>
      <c r="Z161" s="4" t="e">
        <f t="shared" si="53"/>
        <v>#REF!</v>
      </c>
      <c r="AA161" s="4" t="e">
        <f t="shared" ref="AA161:AP161" si="54">Z161+1</f>
        <v>#REF!</v>
      </c>
      <c r="AB161" s="4" t="e">
        <f t="shared" si="54"/>
        <v>#REF!</v>
      </c>
      <c r="AC161" s="4" t="e">
        <f t="shared" si="54"/>
        <v>#REF!</v>
      </c>
      <c r="AD161" s="4" t="e">
        <f t="shared" si="54"/>
        <v>#REF!</v>
      </c>
      <c r="AE161" s="4" t="e">
        <f t="shared" si="54"/>
        <v>#REF!</v>
      </c>
      <c r="AF161" s="4" t="e">
        <f t="shared" si="54"/>
        <v>#REF!</v>
      </c>
      <c r="AG161" s="4" t="e">
        <f t="shared" si="54"/>
        <v>#REF!</v>
      </c>
      <c r="AH161" s="4" t="e">
        <f t="shared" si="54"/>
        <v>#REF!</v>
      </c>
      <c r="AI161" s="4" t="e">
        <f t="shared" si="54"/>
        <v>#REF!</v>
      </c>
      <c r="AJ161" s="4" t="e">
        <f t="shared" si="54"/>
        <v>#REF!</v>
      </c>
      <c r="AK161" s="4" t="e">
        <f t="shared" si="54"/>
        <v>#REF!</v>
      </c>
      <c r="AL161" s="4" t="e">
        <f t="shared" si="54"/>
        <v>#REF!</v>
      </c>
      <c r="AM161" s="4" t="e">
        <f t="shared" si="54"/>
        <v>#REF!</v>
      </c>
      <c r="AN161" s="4" t="e">
        <f t="shared" si="54"/>
        <v>#REF!</v>
      </c>
      <c r="AO161" s="4" t="e">
        <f t="shared" si="54"/>
        <v>#REF!</v>
      </c>
      <c r="AP161" s="4" t="e">
        <f t="shared" si="54"/>
        <v>#REF!</v>
      </c>
      <c r="AQ161" s="4" t="e">
        <f>AP161+1</f>
        <v>#REF!</v>
      </c>
    </row>
    <row r="162" spans="2:43" hidden="1">
      <c r="B162" s="17" t="s">
        <v>66</v>
      </c>
      <c r="C162" s="17"/>
      <c r="D162" s="17" t="s">
        <v>66</v>
      </c>
      <c r="E162" s="17" t="s">
        <v>66</v>
      </c>
      <c r="F162" s="17" t="s">
        <v>66</v>
      </c>
      <c r="G162" s="17" t="s">
        <v>66</v>
      </c>
      <c r="H162" s="17" t="s">
        <v>66</v>
      </c>
      <c r="I162" s="17" t="s">
        <v>66</v>
      </c>
      <c r="J162" s="17" t="s">
        <v>66</v>
      </c>
      <c r="K162" s="17" t="s">
        <v>66</v>
      </c>
      <c r="L162" s="17" t="s">
        <v>66</v>
      </c>
      <c r="M162" s="17" t="s">
        <v>66</v>
      </c>
      <c r="N162" s="17" t="s">
        <v>66</v>
      </c>
      <c r="O162" s="17" t="s">
        <v>66</v>
      </c>
      <c r="P162" s="17" t="s">
        <v>66</v>
      </c>
      <c r="Q162" s="17" t="s">
        <v>66</v>
      </c>
      <c r="R162" s="17" t="s">
        <v>66</v>
      </c>
      <c r="S162" s="17" t="s">
        <v>66</v>
      </c>
      <c r="T162" s="17" t="s">
        <v>66</v>
      </c>
      <c r="U162" s="17" t="s">
        <v>66</v>
      </c>
      <c r="V162" s="17" t="s">
        <v>66</v>
      </c>
      <c r="W162" s="17" t="s">
        <v>66</v>
      </c>
      <c r="X162" s="17" t="s">
        <v>66</v>
      </c>
      <c r="Y162" s="17" t="s">
        <v>66</v>
      </c>
      <c r="Z162" s="17" t="s">
        <v>66</v>
      </c>
      <c r="AA162" s="17" t="s">
        <v>66</v>
      </c>
      <c r="AB162" s="17" t="s">
        <v>66</v>
      </c>
      <c r="AC162" s="17" t="s">
        <v>66</v>
      </c>
      <c r="AD162" s="17" t="s">
        <v>66</v>
      </c>
      <c r="AE162" s="17" t="s">
        <v>66</v>
      </c>
      <c r="AF162" s="17" t="s">
        <v>66</v>
      </c>
      <c r="AG162" s="17" t="s">
        <v>66</v>
      </c>
      <c r="AH162" s="17" t="s">
        <v>66</v>
      </c>
      <c r="AI162" s="17" t="s">
        <v>66</v>
      </c>
      <c r="AJ162" s="17" t="s">
        <v>66</v>
      </c>
      <c r="AK162" s="17" t="s">
        <v>66</v>
      </c>
      <c r="AL162" s="17" t="s">
        <v>66</v>
      </c>
      <c r="AM162" s="17" t="s">
        <v>66</v>
      </c>
      <c r="AN162" s="17" t="s">
        <v>66</v>
      </c>
      <c r="AO162" s="17" t="s">
        <v>66</v>
      </c>
      <c r="AP162" s="17" t="s">
        <v>66</v>
      </c>
      <c r="AQ162" s="17" t="s">
        <v>66</v>
      </c>
    </row>
    <row r="163" spans="2:43" hidden="1">
      <c r="B163" s="7" t="s">
        <v>119</v>
      </c>
      <c r="C163" s="7"/>
      <c r="D163" s="11">
        <f>'Sources of Funds'!D39</f>
        <v>0</v>
      </c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</row>
    <row r="164" spans="2:43" hidden="1">
      <c r="B164" s="7" t="s">
        <v>219</v>
      </c>
      <c r="C164" s="7"/>
      <c r="D164" s="9">
        <f>'Sources of Funds'!E39</f>
        <v>0</v>
      </c>
      <c r="E164" s="9"/>
      <c r="F164" s="9"/>
      <c r="G164" s="9"/>
      <c r="H164" s="25" t="s">
        <v>177</v>
      </c>
      <c r="I164" s="25" t="s">
        <v>66</v>
      </c>
      <c r="J164" s="25" t="s">
        <v>66</v>
      </c>
      <c r="K164" s="25" t="s">
        <v>66</v>
      </c>
      <c r="L164" s="25" t="s">
        <v>66</v>
      </c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</row>
    <row r="165" spans="2:43" hidden="1">
      <c r="B165" s="7" t="s">
        <v>220</v>
      </c>
      <c r="C165" s="7"/>
      <c r="D165" s="9">
        <f>'Sources of Funds'!C39</f>
        <v>0</v>
      </c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</row>
    <row r="166" spans="2:43" hidden="1">
      <c r="B166" s="7" t="s">
        <v>229</v>
      </c>
      <c r="C166" s="7"/>
      <c r="D166" s="9"/>
      <c r="E166" s="9">
        <f>IF(D164=0,0,PMT(D163/12,D164*12,-D165)*12)</f>
        <v>0</v>
      </c>
      <c r="F166" s="9">
        <f>IF(E169-E166&gt;0,$E$166,E169)</f>
        <v>0</v>
      </c>
      <c r="G166" s="9">
        <f>IF(F169-F166&gt;0,$E$166,F169)</f>
        <v>0</v>
      </c>
      <c r="H166" s="9">
        <f>IF(G169-G166&gt;0,$E$166,G169)</f>
        <v>0</v>
      </c>
      <c r="I166" s="9">
        <f>IF(H169-H166&gt;0,$E$166,H169)</f>
        <v>0</v>
      </c>
      <c r="J166" s="9">
        <f>IF(I169-I166&gt;0,$E$166,I169)</f>
        <v>0</v>
      </c>
      <c r="K166" s="9">
        <f>IF(J169-J166&gt;0,$E$166,J169)</f>
        <v>0</v>
      </c>
      <c r="L166" s="9">
        <f>IF(K169-K166&gt;0,$E$166,K169)</f>
        <v>0</v>
      </c>
      <c r="M166" s="9">
        <f>IF(L169-L166&gt;0,$E$166,L169)</f>
        <v>0</v>
      </c>
      <c r="N166" s="9">
        <f>IF(M169-M166&gt;0,$E$166,M169)</f>
        <v>0</v>
      </c>
      <c r="O166" s="9" t="e">
        <f>IF(#REF!-#REF!&gt;0,$E$166,#REF!)</f>
        <v>#REF!</v>
      </c>
      <c r="P166" s="9" t="e">
        <f>IF(O169-O166&gt;0,$E$166,O169)</f>
        <v>#REF!</v>
      </c>
      <c r="Q166" s="9" t="e">
        <f>IF(P169-P166&gt;0,$E$166,P169)</f>
        <v>#REF!</v>
      </c>
      <c r="R166" s="9" t="e">
        <f>IF(Q169-Q166&gt;0,$E$166,Q169)</f>
        <v>#REF!</v>
      </c>
      <c r="S166" s="9" t="e">
        <f>IF(R169-R166&gt;0,$E$166,R169)</f>
        <v>#REF!</v>
      </c>
      <c r="T166" s="9" t="e">
        <f>IF(S169-S166&gt;0,$E$166,S169)</f>
        <v>#REF!</v>
      </c>
      <c r="U166" s="9" t="e">
        <f t="shared" ref="U166:AJ166" si="55">IF(T169-T166&gt;0,$E$166,T169)</f>
        <v>#REF!</v>
      </c>
      <c r="V166" s="9" t="e">
        <f t="shared" si="55"/>
        <v>#REF!</v>
      </c>
      <c r="W166" s="9" t="e">
        <f t="shared" si="55"/>
        <v>#REF!</v>
      </c>
      <c r="X166" s="9" t="e">
        <f t="shared" si="55"/>
        <v>#REF!</v>
      </c>
      <c r="Y166" s="9" t="e">
        <f t="shared" si="55"/>
        <v>#REF!</v>
      </c>
      <c r="Z166" s="9" t="e">
        <f t="shared" si="55"/>
        <v>#REF!</v>
      </c>
      <c r="AA166" s="9" t="e">
        <f t="shared" si="55"/>
        <v>#REF!</v>
      </c>
      <c r="AB166" s="9" t="e">
        <f t="shared" si="55"/>
        <v>#REF!</v>
      </c>
      <c r="AC166" s="9" t="e">
        <f t="shared" si="55"/>
        <v>#REF!</v>
      </c>
      <c r="AD166" s="9" t="e">
        <f t="shared" si="55"/>
        <v>#REF!</v>
      </c>
      <c r="AE166" s="9" t="e">
        <f t="shared" si="55"/>
        <v>#REF!</v>
      </c>
      <c r="AF166" s="9" t="e">
        <f t="shared" si="55"/>
        <v>#REF!</v>
      </c>
      <c r="AG166" s="9" t="e">
        <f t="shared" si="55"/>
        <v>#REF!</v>
      </c>
      <c r="AH166" s="9" t="e">
        <f t="shared" si="55"/>
        <v>#REF!</v>
      </c>
      <c r="AI166" s="9" t="e">
        <f t="shared" si="55"/>
        <v>#REF!</v>
      </c>
      <c r="AJ166" s="9" t="e">
        <f t="shared" si="55"/>
        <v>#REF!</v>
      </c>
      <c r="AK166" s="9" t="e">
        <f t="shared" ref="AK166:AQ166" si="56">IF(AJ169-AJ166&gt;0,$E$166,AJ169)</f>
        <v>#REF!</v>
      </c>
      <c r="AL166" s="9" t="e">
        <f t="shared" si="56"/>
        <v>#REF!</v>
      </c>
      <c r="AM166" s="9" t="e">
        <f t="shared" si="56"/>
        <v>#REF!</v>
      </c>
      <c r="AN166" s="9" t="e">
        <f t="shared" si="56"/>
        <v>#REF!</v>
      </c>
      <c r="AO166" s="9" t="e">
        <f t="shared" si="56"/>
        <v>#REF!</v>
      </c>
      <c r="AP166" s="9" t="e">
        <f t="shared" si="56"/>
        <v>#REF!</v>
      </c>
      <c r="AQ166" s="9" t="e">
        <f t="shared" si="56"/>
        <v>#REF!</v>
      </c>
    </row>
    <row r="167" spans="2:43" hidden="1">
      <c r="B167" s="7" t="s">
        <v>113</v>
      </c>
      <c r="C167" s="7"/>
      <c r="D167" s="9"/>
      <c r="E167" s="9">
        <f>$D$163*D165</f>
        <v>0</v>
      </c>
      <c r="F167" s="9">
        <f>IF(E169-E166&gt;0,$D$163*E169,0)</f>
        <v>0</v>
      </c>
      <c r="G167" s="9">
        <f>IF(F169-F166&gt;0,$D$163*F169,0)</f>
        <v>0</v>
      </c>
      <c r="H167" s="9">
        <f>IF(G169-G166&gt;0,$D$163*G169,0)</f>
        <v>0</v>
      </c>
      <c r="I167" s="9">
        <f>IF(H169-H166&gt;0,$D$163*H169,0)</f>
        <v>0</v>
      </c>
      <c r="J167" s="9">
        <f>IF(I169-I166&gt;0,$D$163*I169,0)</f>
        <v>0</v>
      </c>
      <c r="K167" s="9">
        <f>IF(J169-J166&gt;0,$D$163*J169,0)</f>
        <v>0</v>
      </c>
      <c r="L167" s="9">
        <f>IF(K169-K166&gt;0,$D$163*K169,0)</f>
        <v>0</v>
      </c>
      <c r="M167" s="9">
        <f>IF(L169-L166&gt;0,$D$163*L169,0)</f>
        <v>0</v>
      </c>
      <c r="N167" s="9">
        <f>IF(M169-M166&gt;0,$D$163*M169,0)</f>
        <v>0</v>
      </c>
      <c r="O167" s="9" t="e">
        <f>IF(#REF!-#REF!&gt;0,$D$163*#REF!,0)</f>
        <v>#REF!</v>
      </c>
      <c r="P167" s="9" t="e">
        <f>IF(O169-O166&gt;0,$D$163*O169,0)</f>
        <v>#REF!</v>
      </c>
      <c r="Q167" s="9" t="e">
        <f>IF(P169-P166&gt;0,$D$163*P169,0)</f>
        <v>#REF!</v>
      </c>
      <c r="R167" s="9" t="e">
        <f>IF(Q169-Q166&gt;0,$D$163*Q169,0)</f>
        <v>#REF!</v>
      </c>
      <c r="S167" s="9" t="e">
        <f>IF(R169-R166&gt;0,$D$163*R169,0)</f>
        <v>#REF!</v>
      </c>
      <c r="T167" s="9" t="e">
        <f>IF(S169-S166&gt;0,$D$163*S169,0)</f>
        <v>#REF!</v>
      </c>
      <c r="U167" s="9" t="e">
        <f t="shared" ref="U167:AJ167" si="57">IF(T169-T166&gt;0,$D$163*T169,0)</f>
        <v>#REF!</v>
      </c>
      <c r="V167" s="9" t="e">
        <f t="shared" si="57"/>
        <v>#REF!</v>
      </c>
      <c r="W167" s="9" t="e">
        <f t="shared" si="57"/>
        <v>#REF!</v>
      </c>
      <c r="X167" s="9" t="e">
        <f t="shared" si="57"/>
        <v>#REF!</v>
      </c>
      <c r="Y167" s="9" t="e">
        <f t="shared" si="57"/>
        <v>#REF!</v>
      </c>
      <c r="Z167" s="9" t="e">
        <f t="shared" si="57"/>
        <v>#REF!</v>
      </c>
      <c r="AA167" s="9" t="e">
        <f t="shared" si="57"/>
        <v>#REF!</v>
      </c>
      <c r="AB167" s="9" t="e">
        <f t="shared" si="57"/>
        <v>#REF!</v>
      </c>
      <c r="AC167" s="9" t="e">
        <f t="shared" si="57"/>
        <v>#REF!</v>
      </c>
      <c r="AD167" s="9" t="e">
        <f t="shared" si="57"/>
        <v>#REF!</v>
      </c>
      <c r="AE167" s="9" t="e">
        <f t="shared" si="57"/>
        <v>#REF!</v>
      </c>
      <c r="AF167" s="9" t="e">
        <f t="shared" si="57"/>
        <v>#REF!</v>
      </c>
      <c r="AG167" s="9" t="e">
        <f t="shared" si="57"/>
        <v>#REF!</v>
      </c>
      <c r="AH167" s="9" t="e">
        <f t="shared" si="57"/>
        <v>#REF!</v>
      </c>
      <c r="AI167" s="9" t="e">
        <f t="shared" si="57"/>
        <v>#REF!</v>
      </c>
      <c r="AJ167" s="9" t="e">
        <f t="shared" si="57"/>
        <v>#REF!</v>
      </c>
      <c r="AK167" s="9" t="e">
        <f t="shared" ref="AK167:AQ167" si="58">IF(AJ169-AJ166&gt;0,$D$163*AJ169,0)</f>
        <v>#REF!</v>
      </c>
      <c r="AL167" s="9" t="e">
        <f t="shared" si="58"/>
        <v>#REF!</v>
      </c>
      <c r="AM167" s="9" t="e">
        <f t="shared" si="58"/>
        <v>#REF!</v>
      </c>
      <c r="AN167" s="9" t="e">
        <f t="shared" si="58"/>
        <v>#REF!</v>
      </c>
      <c r="AO167" s="9" t="e">
        <f t="shared" si="58"/>
        <v>#REF!</v>
      </c>
      <c r="AP167" s="9" t="e">
        <f t="shared" si="58"/>
        <v>#REF!</v>
      </c>
      <c r="AQ167" s="9" t="e">
        <f t="shared" si="58"/>
        <v>#REF!</v>
      </c>
    </row>
    <row r="168" spans="2:43" hidden="1">
      <c r="B168" s="7" t="s">
        <v>114</v>
      </c>
      <c r="C168" s="7"/>
      <c r="D168" s="9"/>
      <c r="E168" s="9">
        <f>E166-E167</f>
        <v>0</v>
      </c>
      <c r="F168" s="9">
        <f>IF('Sources of Funds'!$F$39=F67,E169,F166-F167)</f>
        <v>0</v>
      </c>
      <c r="G168" s="9">
        <f>IF('Sources of Funds'!$F$39=G67,F169,G166-G167)</f>
        <v>0</v>
      </c>
      <c r="H168" s="9">
        <f>IF('Sources of Funds'!$F$39=H67,G169,H166-H167)</f>
        <v>0</v>
      </c>
      <c r="I168" s="9">
        <f>IF('Sources of Funds'!$F$39=I67,H169,I166-I167)</f>
        <v>0</v>
      </c>
      <c r="J168" s="9">
        <f>IF('Sources of Funds'!$F$39=J67,I169,J166-J167)</f>
        <v>0</v>
      </c>
      <c r="K168" s="9">
        <f>IF('Sources of Funds'!$F$39=K67,J169,K166-K167)</f>
        <v>0</v>
      </c>
      <c r="L168" s="9">
        <f>IF('Sources of Funds'!$F$39=L67,K169,L166-L167)</f>
        <v>0</v>
      </c>
      <c r="M168" s="9">
        <f>IF('Sources of Funds'!$F$39=M67,L169,M166-M167)</f>
        <v>0</v>
      </c>
      <c r="N168" s="9">
        <f>IF('Sources of Funds'!$F$39=N67,M169,N166-N167)</f>
        <v>0</v>
      </c>
      <c r="O168" s="9" t="e">
        <f>IF('Sources of Funds'!$F$39=O67,#REF!,O166-O167)</f>
        <v>#REF!</v>
      </c>
      <c r="P168" s="9" t="e">
        <f>IF('Sources of Funds'!$F$39=P67,O169,P166-P167)</f>
        <v>#REF!</v>
      </c>
      <c r="Q168" s="9" t="e">
        <f>IF('Sources of Funds'!$F$39=Q67,P169,Q166-Q167)</f>
        <v>#REF!</v>
      </c>
      <c r="R168" s="9" t="e">
        <f>IF('Sources of Funds'!$F$39=R67,Q169,R166-R167)</f>
        <v>#REF!</v>
      </c>
      <c r="S168" s="9" t="e">
        <f>IF('Sources of Funds'!$F$39=S67,R169,S166-S167)</f>
        <v>#REF!</v>
      </c>
      <c r="T168" s="9" t="e">
        <f>IF('Sources of Funds'!$F$39=T67,S169,T166-T167)</f>
        <v>#REF!</v>
      </c>
      <c r="U168" s="9" t="e">
        <f>IF('Sources of Funds'!$F$39=U67,T169,U166-U167)</f>
        <v>#REF!</v>
      </c>
      <c r="V168" s="9" t="e">
        <f>IF('Sources of Funds'!$F$39=V67,U169,V166-V167)</f>
        <v>#REF!</v>
      </c>
      <c r="W168" s="9" t="e">
        <f>IF('Sources of Funds'!$F$39=W67,V169,W166-W167)</f>
        <v>#REF!</v>
      </c>
      <c r="X168" s="9" t="e">
        <f>IF('Sources of Funds'!$F$39=X67,W169,X166-X167)</f>
        <v>#REF!</v>
      </c>
      <c r="Y168" s="9" t="e">
        <f>IF('Sources of Funds'!$F$39=Y67,X169,Y166-Y167)</f>
        <v>#REF!</v>
      </c>
      <c r="Z168" s="9" t="e">
        <f>IF('Sources of Funds'!$F$39=Z67,Y169,Z166-Z167)</f>
        <v>#REF!</v>
      </c>
      <c r="AA168" s="9" t="e">
        <f>IF('Sources of Funds'!$F$39=AA67,Z169,AA166-AA167)</f>
        <v>#REF!</v>
      </c>
      <c r="AB168" s="9" t="e">
        <f>IF('Sources of Funds'!$F$39=AB67,AA169,AB166-AB167)</f>
        <v>#REF!</v>
      </c>
      <c r="AC168" s="9" t="e">
        <f>IF('Sources of Funds'!$F$39=AC67,AB169,AC166-AC167)</f>
        <v>#REF!</v>
      </c>
      <c r="AD168" s="9" t="e">
        <f>IF('Sources of Funds'!$F$39=AD67,AC169,AD166-AD167)</f>
        <v>#REF!</v>
      </c>
      <c r="AE168" s="9" t="e">
        <f>IF('Sources of Funds'!$F$39=AE67,AD169,AE166-AE167)</f>
        <v>#REF!</v>
      </c>
      <c r="AF168" s="9" t="e">
        <f>IF('Sources of Funds'!$F$39=AF67,AE169,AF166-AF167)</f>
        <v>#REF!</v>
      </c>
      <c r="AG168" s="9" t="e">
        <f>IF('Sources of Funds'!$F$39=AG67,AF169,AG166-AG167)</f>
        <v>#REF!</v>
      </c>
      <c r="AH168" s="9" t="e">
        <f>IF('Sources of Funds'!$F$39=AH67,AG169,AH166-AH167)</f>
        <v>#REF!</v>
      </c>
      <c r="AI168" s="9" t="e">
        <f>IF('Sources of Funds'!$F$39=AI67,AH169,AI166-AI167)</f>
        <v>#REF!</v>
      </c>
      <c r="AJ168" s="9" t="e">
        <f>IF('Sources of Funds'!$F$39=AJ67,AI169,AJ166-AJ167)</f>
        <v>#REF!</v>
      </c>
      <c r="AK168" s="9" t="e">
        <f>IF('Sources of Funds'!$F$39=AK67,AJ169,AK166-AK167)</f>
        <v>#REF!</v>
      </c>
      <c r="AL168" s="9" t="e">
        <f>IF('Sources of Funds'!$F$39=AL67,AK169,AL166-AL167)</f>
        <v>#REF!</v>
      </c>
      <c r="AM168" s="9" t="e">
        <f>IF('Sources of Funds'!$F$39=AM67,AL169,AM166-AM167)</f>
        <v>#REF!</v>
      </c>
      <c r="AN168" s="9" t="e">
        <f>IF('Sources of Funds'!$F$39=AN67,AM169,AN166-AN167)</f>
        <v>#REF!</v>
      </c>
      <c r="AO168" s="9" t="e">
        <f>IF('Sources of Funds'!$F$39=AO67,AN169,AO166-AO167)</f>
        <v>#REF!</v>
      </c>
      <c r="AP168" s="9" t="e">
        <f>IF('Sources of Funds'!$F$39=AP67,AO169,AP166-AP167)</f>
        <v>#REF!</v>
      </c>
      <c r="AQ168" s="9" t="e">
        <f>IF('Sources of Funds'!$F$39=AQ67,AP169,AQ166-AQ167)</f>
        <v>#REF!</v>
      </c>
    </row>
    <row r="169" spans="2:43" hidden="1">
      <c r="B169" s="7" t="s">
        <v>115</v>
      </c>
      <c r="C169" s="7"/>
      <c r="D169" s="9"/>
      <c r="E169" s="9">
        <f>D165-E168</f>
        <v>0</v>
      </c>
      <c r="F169" s="9">
        <f t="shared" ref="F169:S169" si="59">E169-F168</f>
        <v>0</v>
      </c>
      <c r="G169" s="9">
        <f t="shared" si="59"/>
        <v>0</v>
      </c>
      <c r="H169" s="9">
        <f>G169-H168</f>
        <v>0</v>
      </c>
      <c r="I169" s="9">
        <f>H169-I168</f>
        <v>0</v>
      </c>
      <c r="J169" s="9">
        <f>I169-J168</f>
        <v>0</v>
      </c>
      <c r="K169" s="9">
        <f t="shared" si="59"/>
        <v>0</v>
      </c>
      <c r="L169" s="9">
        <f t="shared" si="59"/>
        <v>0</v>
      </c>
      <c r="M169" s="9">
        <f>L169-M168</f>
        <v>0</v>
      </c>
      <c r="N169" s="9">
        <f t="shared" si="59"/>
        <v>0</v>
      </c>
      <c r="O169" s="9" t="e">
        <f>#REF!-O168</f>
        <v>#REF!</v>
      </c>
      <c r="P169" s="9" t="e">
        <f t="shared" si="59"/>
        <v>#REF!</v>
      </c>
      <c r="Q169" s="9" t="e">
        <f t="shared" si="59"/>
        <v>#REF!</v>
      </c>
      <c r="R169" s="9" t="e">
        <f t="shared" si="59"/>
        <v>#REF!</v>
      </c>
      <c r="S169" s="9" t="e">
        <f t="shared" si="59"/>
        <v>#REF!</v>
      </c>
      <c r="T169" s="9" t="e">
        <f t="shared" ref="T169:AI169" si="60">S169-T168</f>
        <v>#REF!</v>
      </c>
      <c r="U169" s="9" t="e">
        <f t="shared" si="60"/>
        <v>#REF!</v>
      </c>
      <c r="V169" s="9" t="e">
        <f t="shared" si="60"/>
        <v>#REF!</v>
      </c>
      <c r="W169" s="9" t="e">
        <f t="shared" si="60"/>
        <v>#REF!</v>
      </c>
      <c r="X169" s="9" t="e">
        <f t="shared" si="60"/>
        <v>#REF!</v>
      </c>
      <c r="Y169" s="9" t="e">
        <f t="shared" si="60"/>
        <v>#REF!</v>
      </c>
      <c r="Z169" s="9" t="e">
        <f t="shared" si="60"/>
        <v>#REF!</v>
      </c>
      <c r="AA169" s="9" t="e">
        <f t="shared" si="60"/>
        <v>#REF!</v>
      </c>
      <c r="AB169" s="9" t="e">
        <f t="shared" si="60"/>
        <v>#REF!</v>
      </c>
      <c r="AC169" s="9" t="e">
        <f t="shared" si="60"/>
        <v>#REF!</v>
      </c>
      <c r="AD169" s="9" t="e">
        <f t="shared" si="60"/>
        <v>#REF!</v>
      </c>
      <c r="AE169" s="9" t="e">
        <f t="shared" si="60"/>
        <v>#REF!</v>
      </c>
      <c r="AF169" s="9" t="e">
        <f t="shared" si="60"/>
        <v>#REF!</v>
      </c>
      <c r="AG169" s="9" t="e">
        <f t="shared" si="60"/>
        <v>#REF!</v>
      </c>
      <c r="AH169" s="9" t="e">
        <f t="shared" si="60"/>
        <v>#REF!</v>
      </c>
      <c r="AI169" s="9" t="e">
        <f t="shared" si="60"/>
        <v>#REF!</v>
      </c>
      <c r="AJ169" s="9" t="e">
        <f t="shared" ref="AJ169:AQ169" si="61">AI169-AJ168</f>
        <v>#REF!</v>
      </c>
      <c r="AK169" s="9" t="e">
        <f t="shared" si="61"/>
        <v>#REF!</v>
      </c>
      <c r="AL169" s="9" t="e">
        <f t="shared" si="61"/>
        <v>#REF!</v>
      </c>
      <c r="AM169" s="9" t="e">
        <f t="shared" si="61"/>
        <v>#REF!</v>
      </c>
      <c r="AN169" s="9" t="e">
        <f t="shared" si="61"/>
        <v>#REF!</v>
      </c>
      <c r="AO169" s="9" t="e">
        <f t="shared" si="61"/>
        <v>#REF!</v>
      </c>
      <c r="AP169" s="9" t="e">
        <f t="shared" si="61"/>
        <v>#REF!</v>
      </c>
      <c r="AQ169" s="9" t="e">
        <f t="shared" si="61"/>
        <v>#REF!</v>
      </c>
    </row>
    <row r="170" spans="2:43" hidden="1"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</row>
    <row r="171" spans="2:43" hidden="1"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</row>
    <row r="172" spans="2:43" hidden="1">
      <c r="B172" s="6" t="s">
        <v>234</v>
      </c>
      <c r="C172" s="6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</row>
    <row r="173" spans="2:43" hidden="1">
      <c r="B173" s="17" t="s">
        <v>66</v>
      </c>
      <c r="C173" s="17"/>
      <c r="D173" s="17" t="s">
        <v>66</v>
      </c>
      <c r="E173" s="17" t="s">
        <v>66</v>
      </c>
      <c r="F173" s="17" t="s">
        <v>66</v>
      </c>
      <c r="G173" s="17" t="s">
        <v>66</v>
      </c>
      <c r="H173" s="17" t="s">
        <v>66</v>
      </c>
      <c r="I173" s="17" t="s">
        <v>66</v>
      </c>
      <c r="J173" s="17" t="s">
        <v>66</v>
      </c>
      <c r="K173" s="17" t="s">
        <v>66</v>
      </c>
      <c r="L173" s="17" t="s">
        <v>66</v>
      </c>
      <c r="M173" s="17" t="s">
        <v>66</v>
      </c>
      <c r="N173" s="17" t="s">
        <v>66</v>
      </c>
      <c r="O173" s="17" t="s">
        <v>66</v>
      </c>
      <c r="P173" s="17" t="s">
        <v>66</v>
      </c>
      <c r="Q173" s="17" t="s">
        <v>66</v>
      </c>
      <c r="R173" s="17" t="s">
        <v>66</v>
      </c>
      <c r="S173" s="17" t="s">
        <v>66</v>
      </c>
      <c r="T173" s="17" t="s">
        <v>66</v>
      </c>
      <c r="U173" s="17" t="s">
        <v>66</v>
      </c>
      <c r="V173" s="17" t="s">
        <v>66</v>
      </c>
      <c r="W173" s="17" t="s">
        <v>66</v>
      </c>
      <c r="X173" s="17" t="s">
        <v>66</v>
      </c>
      <c r="Y173" s="17" t="s">
        <v>66</v>
      </c>
      <c r="Z173" s="17" t="s">
        <v>66</v>
      </c>
      <c r="AA173" s="17" t="s">
        <v>66</v>
      </c>
      <c r="AB173" s="17" t="s">
        <v>66</v>
      </c>
      <c r="AC173" s="17" t="s">
        <v>66</v>
      </c>
      <c r="AD173" s="17" t="s">
        <v>66</v>
      </c>
      <c r="AE173" s="17" t="s">
        <v>66</v>
      </c>
      <c r="AF173" s="17" t="s">
        <v>66</v>
      </c>
      <c r="AG173" s="17" t="s">
        <v>66</v>
      </c>
      <c r="AH173" s="17" t="s">
        <v>66</v>
      </c>
      <c r="AI173" s="17" t="s">
        <v>66</v>
      </c>
      <c r="AJ173" s="17" t="s">
        <v>66</v>
      </c>
      <c r="AK173" s="17" t="s">
        <v>66</v>
      </c>
      <c r="AL173" s="17" t="s">
        <v>66</v>
      </c>
      <c r="AM173" s="17" t="s">
        <v>66</v>
      </c>
      <c r="AN173" s="17" t="s">
        <v>66</v>
      </c>
      <c r="AO173" s="17" t="s">
        <v>66</v>
      </c>
      <c r="AP173" s="17" t="s">
        <v>66</v>
      </c>
      <c r="AQ173" s="17" t="s">
        <v>66</v>
      </c>
    </row>
    <row r="174" spans="2:43" hidden="1">
      <c r="B174" s="7" t="s">
        <v>119</v>
      </c>
      <c r="C174" s="7"/>
      <c r="D174" s="11">
        <f>'Sources of Funds'!D40</f>
        <v>0</v>
      </c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</row>
    <row r="175" spans="2:43" hidden="1">
      <c r="B175" s="7" t="s">
        <v>219</v>
      </c>
      <c r="C175" s="7"/>
      <c r="D175" s="9">
        <f>'Sources of Funds'!E40</f>
        <v>0</v>
      </c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</row>
    <row r="176" spans="2:43" hidden="1">
      <c r="B176" s="7" t="s">
        <v>220</v>
      </c>
      <c r="C176" s="7"/>
      <c r="D176" s="9">
        <f>'Sources of Funds'!C40</f>
        <v>0</v>
      </c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</row>
    <row r="177" spans="2:43" hidden="1">
      <c r="B177" s="7" t="s">
        <v>229</v>
      </c>
      <c r="C177" s="7"/>
      <c r="D177" s="9"/>
      <c r="E177" s="9">
        <f>IF(D175=0,0,PMT(D174/12,D175*12,-D176)*12)</f>
        <v>0</v>
      </c>
      <c r="F177" s="9">
        <f>IF(E180-E177&gt;0,$E$177,E180)</f>
        <v>0</v>
      </c>
      <c r="G177" s="9">
        <f>IF(F180-F177&gt;0,$E$177,F180)</f>
        <v>0</v>
      </c>
      <c r="H177" s="9">
        <f>IF(G180-G177&gt;0,$E$177,G180)</f>
        <v>0</v>
      </c>
      <c r="I177" s="9">
        <f>IF(H180-H177&gt;0,$E$177,H180)</f>
        <v>0</v>
      </c>
      <c r="J177" s="9">
        <f>IF(I180-I177&gt;0,$E$177,I180)</f>
        <v>0</v>
      </c>
      <c r="K177" s="9">
        <f>IF(J180-J177&gt;0,$E$177,J180)</f>
        <v>0</v>
      </c>
      <c r="L177" s="9">
        <f>IF(K180-K177&gt;0,$E$177,K180)</f>
        <v>0</v>
      </c>
      <c r="M177" s="9">
        <f>IF(L180-L177&gt;0,$E$177,L180)</f>
        <v>0</v>
      </c>
      <c r="N177" s="9">
        <f>IF(M180-M177&gt;0,$E$177,M180)</f>
        <v>0</v>
      </c>
      <c r="O177" s="9" t="e">
        <f>IF(#REF!-#REF!&gt;0,$E$177,#REF!)</f>
        <v>#REF!</v>
      </c>
      <c r="P177" s="9" t="e">
        <f>IF(O180-O177&gt;0,$E$177,O180)</f>
        <v>#REF!</v>
      </c>
      <c r="Q177" s="9" t="e">
        <f>IF(P180-P177&gt;0,$E$177,P180)</f>
        <v>#REF!</v>
      </c>
      <c r="R177" s="9" t="e">
        <f>IF(Q180-Q177&gt;0,$E$177,Q180)</f>
        <v>#REF!</v>
      </c>
      <c r="S177" s="9" t="e">
        <f>IF(R180-R177&gt;0,$E$177,R180)</f>
        <v>#REF!</v>
      </c>
      <c r="T177" s="9" t="e">
        <f>IF(S180-S177&gt;0,$E$177,S180)</f>
        <v>#REF!</v>
      </c>
      <c r="U177" s="9" t="e">
        <f>IF(T180-T177&gt;0,$E$177,T180)</f>
        <v>#REF!</v>
      </c>
      <c r="V177" s="9" t="e">
        <f>IF(U180-U177&gt;0,$E$177,U180)</f>
        <v>#REF!</v>
      </c>
      <c r="W177" s="9" t="e">
        <f>IF(V180-V177&gt;0,$E$177,V180)</f>
        <v>#REF!</v>
      </c>
      <c r="X177" s="9" t="e">
        <f>IF(W180-W177&gt;0,$E$177,W180)</f>
        <v>#REF!</v>
      </c>
      <c r="Y177" s="9" t="e">
        <f>IF(X180-X177&gt;0,$E$177,X180)</f>
        <v>#REF!</v>
      </c>
      <c r="Z177" s="9" t="e">
        <f>IF(Y180-Y177&gt;0,$E$177,Y180)</f>
        <v>#REF!</v>
      </c>
      <c r="AA177" s="9" t="e">
        <f>IF(Z180-Z177&gt;0,$E$177,Z180)</f>
        <v>#REF!</v>
      </c>
      <c r="AB177" s="9" t="e">
        <f>IF(AA180-AA177&gt;0,$E$177,AA180)</f>
        <v>#REF!</v>
      </c>
      <c r="AC177" s="9" t="e">
        <f>IF(AB180-AB177&gt;0,$E$177,AB180)</f>
        <v>#REF!</v>
      </c>
      <c r="AD177" s="9" t="e">
        <f>IF(AC180-AC177&gt;0,$E$177,AC180)</f>
        <v>#REF!</v>
      </c>
      <c r="AE177" s="9" t="e">
        <f>IF(AD180-AD177&gt;0,$E$177,AD180)</f>
        <v>#REF!</v>
      </c>
      <c r="AF177" s="9" t="e">
        <f>IF(AE180-AE177&gt;0,$E$177,AE180)</f>
        <v>#REF!</v>
      </c>
      <c r="AG177" s="9" t="e">
        <f>IF(AF180-AF177&gt;0,$E$177,AF180)</f>
        <v>#REF!</v>
      </c>
      <c r="AH177" s="9" t="e">
        <f>IF(AG180-AG177&gt;0,$E$177,AG180)</f>
        <v>#REF!</v>
      </c>
      <c r="AI177" s="9" t="e">
        <f>IF(AH180-AH177&gt;0,$E$177,AH180)</f>
        <v>#REF!</v>
      </c>
      <c r="AJ177" s="9" t="e">
        <f>IF(AI180-AI177&gt;0,$E$177,AI180)</f>
        <v>#REF!</v>
      </c>
      <c r="AK177" s="9" t="e">
        <f>IF(AJ180-AJ177&gt;0,$E$177,AJ180)</f>
        <v>#REF!</v>
      </c>
      <c r="AL177" s="9" t="e">
        <f>IF(AK180-AK177&gt;0,$E$177,AK180)</f>
        <v>#REF!</v>
      </c>
      <c r="AM177" s="9" t="e">
        <f>IF(AL180-AL177&gt;0,$E$177,AL180)</f>
        <v>#REF!</v>
      </c>
      <c r="AN177" s="9" t="e">
        <f>IF(AM180-AM177&gt;0,$E$177,AM180)</f>
        <v>#REF!</v>
      </c>
      <c r="AO177" s="9" t="e">
        <f>IF(AN180-AN177&gt;0,$E$177,AN180)</f>
        <v>#REF!</v>
      </c>
      <c r="AP177" s="9" t="e">
        <f>IF(AO180-AO177&gt;0,$E$177,AO180)</f>
        <v>#REF!</v>
      </c>
      <c r="AQ177" s="9" t="e">
        <f>IF(AP180-AP177&gt;0,$E$177,AP180)</f>
        <v>#REF!</v>
      </c>
    </row>
    <row r="178" spans="2:43" hidden="1">
      <c r="B178" s="7" t="s">
        <v>113</v>
      </c>
      <c r="C178" s="7"/>
      <c r="D178" s="9"/>
      <c r="E178" s="9">
        <f>$D$163*D176</f>
        <v>0</v>
      </c>
      <c r="F178" s="9">
        <f>IF(E180-E177&gt;0,$D$163*E180,0)</f>
        <v>0</v>
      </c>
      <c r="G178" s="9">
        <f>IF(F180-F177&gt;0,$D$163*F180,0)</f>
        <v>0</v>
      </c>
      <c r="H178" s="9">
        <f>IF(G180-G177&gt;0,$D$163*G180,0)</f>
        <v>0</v>
      </c>
      <c r="I178" s="9">
        <f>IF(H180-H177&gt;0,$D$163*H180,0)</f>
        <v>0</v>
      </c>
      <c r="J178" s="9">
        <f>IF(I180-I177&gt;0,$D$163*I180,0)</f>
        <v>0</v>
      </c>
      <c r="K178" s="9">
        <f>IF(J180-J177&gt;0,$D$163*J180,0)</f>
        <v>0</v>
      </c>
      <c r="L178" s="9">
        <f>IF(K180-K177&gt;0,$D$163*K180,0)</f>
        <v>0</v>
      </c>
      <c r="M178" s="9">
        <f>IF(L180-L177&gt;0,$D$163*L180,0)</f>
        <v>0</v>
      </c>
      <c r="N178" s="9">
        <f>IF(M180-M177&gt;0,$D$163*M180,0)</f>
        <v>0</v>
      </c>
      <c r="O178" s="9" t="e">
        <f>IF(#REF!-#REF!&gt;0,$D$163*#REF!,0)</f>
        <v>#REF!</v>
      </c>
      <c r="P178" s="9" t="e">
        <f>IF(O180-O177&gt;0,$D$163*O180,0)</f>
        <v>#REF!</v>
      </c>
      <c r="Q178" s="9" t="e">
        <f>IF(P180-P177&gt;0,$D$163*P180,0)</f>
        <v>#REF!</v>
      </c>
      <c r="R178" s="9" t="e">
        <f>IF(Q180-Q177&gt;0,$D$163*Q180,0)</f>
        <v>#REF!</v>
      </c>
      <c r="S178" s="9" t="e">
        <f>IF(R180-R177&gt;0,$D$163*R180,0)</f>
        <v>#REF!</v>
      </c>
      <c r="T178" s="9" t="e">
        <f>IF(S180-S177&gt;0,$D$163*S180,0)</f>
        <v>#REF!</v>
      </c>
      <c r="U178" s="9" t="e">
        <f>IF(T180-T177&gt;0,$D$163*T180,0)</f>
        <v>#REF!</v>
      </c>
      <c r="V178" s="9" t="e">
        <f>IF(U180-U177&gt;0,$D$163*U180,0)</f>
        <v>#REF!</v>
      </c>
      <c r="W178" s="9" t="e">
        <f>IF(V180-V177&gt;0,$D$163*V180,0)</f>
        <v>#REF!</v>
      </c>
      <c r="X178" s="9" t="e">
        <f>IF(W180-W177&gt;0,$D$163*W180,0)</f>
        <v>#REF!</v>
      </c>
      <c r="Y178" s="9" t="e">
        <f>IF(X180-X177&gt;0,$D$163*X180,0)</f>
        <v>#REF!</v>
      </c>
      <c r="Z178" s="9" t="e">
        <f>IF(Y180-Y177&gt;0,$D$163*Y180,0)</f>
        <v>#REF!</v>
      </c>
      <c r="AA178" s="9" t="e">
        <f>IF(Z180-Z177&gt;0,$D$163*Z180,0)</f>
        <v>#REF!</v>
      </c>
      <c r="AB178" s="9" t="e">
        <f>IF(AA180-AA177&gt;0,$D$163*AA180,0)</f>
        <v>#REF!</v>
      </c>
      <c r="AC178" s="9" t="e">
        <f>IF(AB180-AB177&gt;0,$D$163*AB180,0)</f>
        <v>#REF!</v>
      </c>
      <c r="AD178" s="9" t="e">
        <f>IF(AC180-AC177&gt;0,$D$163*AC180,0)</f>
        <v>#REF!</v>
      </c>
      <c r="AE178" s="9" t="e">
        <f>IF(AD180-AD177&gt;0,$D$163*AD180,0)</f>
        <v>#REF!</v>
      </c>
      <c r="AF178" s="9" t="e">
        <f>IF(AE180-AE177&gt;0,$D$163*AE180,0)</f>
        <v>#REF!</v>
      </c>
      <c r="AG178" s="9" t="e">
        <f>IF(AF180-AF177&gt;0,$D$163*AF180,0)</f>
        <v>#REF!</v>
      </c>
      <c r="AH178" s="9" t="e">
        <f>IF(AG180-AG177&gt;0,$D$163*AG180,0)</f>
        <v>#REF!</v>
      </c>
      <c r="AI178" s="9" t="e">
        <f>IF(AH180-AH177&gt;0,$D$163*AH180,0)</f>
        <v>#REF!</v>
      </c>
      <c r="AJ178" s="9" t="e">
        <f>IF(AI180-AI177&gt;0,$D$163*AI180,0)</f>
        <v>#REF!</v>
      </c>
      <c r="AK178" s="9" t="e">
        <f>IF(AJ180-AJ177&gt;0,$D$163*AJ180,0)</f>
        <v>#REF!</v>
      </c>
      <c r="AL178" s="9" t="e">
        <f>IF(AK180-AK177&gt;0,$D$163*AK180,0)</f>
        <v>#REF!</v>
      </c>
      <c r="AM178" s="9" t="e">
        <f>IF(AL180-AL177&gt;0,$D$163*AL180,0)</f>
        <v>#REF!</v>
      </c>
      <c r="AN178" s="9" t="e">
        <f>IF(AM180-AM177&gt;0,$D$163*AM180,0)</f>
        <v>#REF!</v>
      </c>
      <c r="AO178" s="9" t="e">
        <f>IF(AN180-AN177&gt;0,$D$163*AN180,0)</f>
        <v>#REF!</v>
      </c>
      <c r="AP178" s="9" t="e">
        <f>IF(AO180-AO177&gt;0,$D$163*AO180,0)</f>
        <v>#REF!</v>
      </c>
      <c r="AQ178" s="9" t="e">
        <f>IF(AP180-AP177&gt;0,$D$163*AP180,0)</f>
        <v>#REF!</v>
      </c>
    </row>
    <row r="179" spans="2:43" hidden="1">
      <c r="B179" s="7" t="s">
        <v>114</v>
      </c>
      <c r="C179" s="7"/>
      <c r="D179" s="9"/>
      <c r="E179" s="9">
        <f>E177-E178</f>
        <v>0</v>
      </c>
      <c r="F179" s="9">
        <f>IF('Sources of Funds'!$F$39=F79,E180,F177-F178)</f>
        <v>0</v>
      </c>
      <c r="G179" s="9">
        <f>IF('Sources of Funds'!$F$39=G79,F180,G177-G178)</f>
        <v>0</v>
      </c>
      <c r="H179" s="9">
        <f>IF('Sources of Funds'!$F$39=H79,G180,H177-H178)</f>
        <v>0</v>
      </c>
      <c r="I179" s="9">
        <f>IF('Sources of Funds'!$F$39=I79,H180,I177-I178)</f>
        <v>0</v>
      </c>
      <c r="J179" s="9">
        <f>IF('Sources of Funds'!$F$39=J79,I180,J177-J178)</f>
        <v>0</v>
      </c>
      <c r="K179" s="9">
        <f>IF('Sources of Funds'!$F$39=K79,J180,K177-K178)</f>
        <v>0</v>
      </c>
      <c r="L179" s="9">
        <f>IF('Sources of Funds'!$F$39=L79,K180,L177-L178)</f>
        <v>0</v>
      </c>
      <c r="M179" s="9">
        <f>IF('Sources of Funds'!$F$39=M79,L180,M177-M178)</f>
        <v>0</v>
      </c>
      <c r="N179" s="9">
        <f>IF('Sources of Funds'!$F$39=N79,M180,N177-N178)</f>
        <v>0</v>
      </c>
      <c r="O179" s="9" t="e">
        <f>IF('Sources of Funds'!$F$39=O79,#REF!,O177-O178)</f>
        <v>#REF!</v>
      </c>
      <c r="P179" s="9" t="e">
        <f>IF('Sources of Funds'!$F$39=P79,O180,P177-P178)</f>
        <v>#REF!</v>
      </c>
      <c r="Q179" s="9" t="e">
        <f>IF('Sources of Funds'!$F$39=Q79,P180,Q177-Q178)</f>
        <v>#REF!</v>
      </c>
      <c r="R179" s="9" t="e">
        <f>IF('Sources of Funds'!$F$39=R79,Q180,R177-R178)</f>
        <v>#REF!</v>
      </c>
      <c r="S179" s="9" t="e">
        <f>IF('Sources of Funds'!$F$39=S79,R180,S177-S178)</f>
        <v>#REF!</v>
      </c>
      <c r="T179" s="9" t="e">
        <f>IF('Sources of Funds'!$F$39=T79,S180,T177-T178)</f>
        <v>#REF!</v>
      </c>
      <c r="U179" s="9" t="e">
        <f>IF('Sources of Funds'!$F$39=U79,T180,U177-U178)</f>
        <v>#REF!</v>
      </c>
      <c r="V179" s="9" t="e">
        <f>IF('Sources of Funds'!$F$39=V79,U180,V177-V178)</f>
        <v>#REF!</v>
      </c>
      <c r="W179" s="9" t="e">
        <f>IF('Sources of Funds'!$F$39=W79,V180,W177-W178)</f>
        <v>#REF!</v>
      </c>
      <c r="X179" s="9" t="e">
        <f>IF('Sources of Funds'!$F$39=X79,W180,X177-X178)</f>
        <v>#REF!</v>
      </c>
      <c r="Y179" s="9" t="e">
        <f>IF('Sources of Funds'!$F$39=Y79,X180,Y177-Y178)</f>
        <v>#REF!</v>
      </c>
      <c r="Z179" s="9" t="e">
        <f>IF('Sources of Funds'!$F$39=Z79,Y180,Z177-Z178)</f>
        <v>#REF!</v>
      </c>
      <c r="AA179" s="9" t="e">
        <f>IF('Sources of Funds'!$F$39=AA79,Z180,AA177-AA178)</f>
        <v>#REF!</v>
      </c>
      <c r="AB179" s="9" t="e">
        <f>IF('Sources of Funds'!$F$39=AB79,AA180,AB177-AB178)</f>
        <v>#REF!</v>
      </c>
      <c r="AC179" s="9" t="e">
        <f>IF('Sources of Funds'!$F$39=AC79,AB180,AC177-AC178)</f>
        <v>#REF!</v>
      </c>
      <c r="AD179" s="9" t="e">
        <f>IF('Sources of Funds'!$F$39=AD79,AC180,AD177-AD178)</f>
        <v>#REF!</v>
      </c>
      <c r="AE179" s="9" t="e">
        <f>IF('Sources of Funds'!$F$39=AE79,AD180,AE177-AE178)</f>
        <v>#REF!</v>
      </c>
      <c r="AF179" s="9" t="e">
        <f>IF('Sources of Funds'!$F$39=AF79,AE180,AF177-AF178)</f>
        <v>#REF!</v>
      </c>
      <c r="AG179" s="9" t="e">
        <f>IF('Sources of Funds'!$F$39=AG79,AF180,AG177-AG178)</f>
        <v>#REF!</v>
      </c>
      <c r="AH179" s="9" t="e">
        <f>IF('Sources of Funds'!$F$39=AH79,AG180,AH177-AH178)</f>
        <v>#REF!</v>
      </c>
      <c r="AI179" s="9" t="e">
        <f>IF('Sources of Funds'!$F$39=AI79,AH180,AI177-AI178)</f>
        <v>#REF!</v>
      </c>
      <c r="AJ179" s="9" t="e">
        <f>IF('Sources of Funds'!$F$39=AJ79,AI180,AJ177-AJ178)</f>
        <v>#REF!</v>
      </c>
      <c r="AK179" s="9" t="e">
        <f>IF('Sources of Funds'!$F$39=AK79,AJ180,AK177-AK178)</f>
        <v>#REF!</v>
      </c>
      <c r="AL179" s="9" t="e">
        <f>IF('Sources of Funds'!$F$39=AL79,AK180,AL177-AL178)</f>
        <v>#REF!</v>
      </c>
      <c r="AM179" s="9" t="e">
        <f>IF('Sources of Funds'!$F$39=AM79,AL180,AM177-AM178)</f>
        <v>#REF!</v>
      </c>
      <c r="AN179" s="9" t="e">
        <f>IF('Sources of Funds'!$F$39=AN79,AM180,AN177-AN178)</f>
        <v>#REF!</v>
      </c>
      <c r="AO179" s="9" t="e">
        <f>IF('Sources of Funds'!$F$39=AO79,AN180,AO177-AO178)</f>
        <v>#REF!</v>
      </c>
      <c r="AP179" s="9" t="e">
        <f>IF('Sources of Funds'!$F$39=AP79,AO180,AP177-AP178)</f>
        <v>#REF!</v>
      </c>
      <c r="AQ179" s="9" t="e">
        <f>IF('Sources of Funds'!$F$39=AQ79,AP180,AQ177-AQ178)</f>
        <v>#REF!</v>
      </c>
    </row>
    <row r="180" spans="2:43" hidden="1">
      <c r="B180" s="7" t="s">
        <v>115</v>
      </c>
      <c r="C180" s="7"/>
      <c r="D180" s="9"/>
      <c r="E180" s="9">
        <f>D176-E179</f>
        <v>0</v>
      </c>
      <c r="F180" s="9">
        <f t="shared" ref="F180:AQ180" si="62">E180-F179</f>
        <v>0</v>
      </c>
      <c r="G180" s="9">
        <f t="shared" si="62"/>
        <v>0</v>
      </c>
      <c r="H180" s="9">
        <f>G180-H179</f>
        <v>0</v>
      </c>
      <c r="I180" s="9">
        <f t="shared" si="62"/>
        <v>0</v>
      </c>
      <c r="J180" s="9">
        <f>I180-J179</f>
        <v>0</v>
      </c>
      <c r="K180" s="9">
        <f t="shared" si="62"/>
        <v>0</v>
      </c>
      <c r="L180" s="9">
        <f t="shared" si="62"/>
        <v>0</v>
      </c>
      <c r="M180" s="9">
        <f>L180-M179</f>
        <v>0</v>
      </c>
      <c r="N180" s="9">
        <f t="shared" si="62"/>
        <v>0</v>
      </c>
      <c r="O180" s="9" t="e">
        <f>#REF!-O179</f>
        <v>#REF!</v>
      </c>
      <c r="P180" s="9" t="e">
        <f t="shared" si="62"/>
        <v>#REF!</v>
      </c>
      <c r="Q180" s="9" t="e">
        <f t="shared" si="62"/>
        <v>#REF!</v>
      </c>
      <c r="R180" s="9" t="e">
        <f t="shared" si="62"/>
        <v>#REF!</v>
      </c>
      <c r="S180" s="9" t="e">
        <f t="shared" si="62"/>
        <v>#REF!</v>
      </c>
      <c r="T180" s="9" t="e">
        <f t="shared" si="62"/>
        <v>#REF!</v>
      </c>
      <c r="U180" s="9" t="e">
        <f t="shared" si="62"/>
        <v>#REF!</v>
      </c>
      <c r="V180" s="9" t="e">
        <f t="shared" si="62"/>
        <v>#REF!</v>
      </c>
      <c r="W180" s="9" t="e">
        <f t="shared" si="62"/>
        <v>#REF!</v>
      </c>
      <c r="X180" s="9" t="e">
        <f t="shared" si="62"/>
        <v>#REF!</v>
      </c>
      <c r="Y180" s="9" t="e">
        <f t="shared" si="62"/>
        <v>#REF!</v>
      </c>
      <c r="Z180" s="9" t="e">
        <f t="shared" si="62"/>
        <v>#REF!</v>
      </c>
      <c r="AA180" s="9" t="e">
        <f t="shared" si="62"/>
        <v>#REF!</v>
      </c>
      <c r="AB180" s="9" t="e">
        <f t="shared" si="62"/>
        <v>#REF!</v>
      </c>
      <c r="AC180" s="9" t="e">
        <f t="shared" si="62"/>
        <v>#REF!</v>
      </c>
      <c r="AD180" s="9" t="e">
        <f t="shared" si="62"/>
        <v>#REF!</v>
      </c>
      <c r="AE180" s="9" t="e">
        <f t="shared" si="62"/>
        <v>#REF!</v>
      </c>
      <c r="AF180" s="9" t="e">
        <f t="shared" si="62"/>
        <v>#REF!</v>
      </c>
      <c r="AG180" s="9" t="e">
        <f t="shared" si="62"/>
        <v>#REF!</v>
      </c>
      <c r="AH180" s="9" t="e">
        <f t="shared" si="62"/>
        <v>#REF!</v>
      </c>
      <c r="AI180" s="9" t="e">
        <f t="shared" si="62"/>
        <v>#REF!</v>
      </c>
      <c r="AJ180" s="9" t="e">
        <f t="shared" si="62"/>
        <v>#REF!</v>
      </c>
      <c r="AK180" s="9" t="e">
        <f t="shared" si="62"/>
        <v>#REF!</v>
      </c>
      <c r="AL180" s="9" t="e">
        <f t="shared" si="62"/>
        <v>#REF!</v>
      </c>
      <c r="AM180" s="9" t="e">
        <f t="shared" si="62"/>
        <v>#REF!</v>
      </c>
      <c r="AN180" s="9" t="e">
        <f t="shared" si="62"/>
        <v>#REF!</v>
      </c>
      <c r="AO180" s="9" t="e">
        <f t="shared" si="62"/>
        <v>#REF!</v>
      </c>
      <c r="AP180" s="9" t="e">
        <f t="shared" si="62"/>
        <v>#REF!</v>
      </c>
      <c r="AQ180" s="9" t="e">
        <f t="shared" si="62"/>
        <v>#REF!</v>
      </c>
    </row>
    <row r="181" spans="2:43" hidden="1">
      <c r="B181" s="7"/>
      <c r="C181" s="7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</row>
    <row r="182" spans="2:43" hidden="1">
      <c r="B182" s="7"/>
      <c r="C182" s="7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</row>
    <row r="183" spans="2:43" hidden="1">
      <c r="B183" s="36" t="s">
        <v>235</v>
      </c>
      <c r="C183" s="36"/>
      <c r="D183" s="17" t="s">
        <v>66</v>
      </c>
      <c r="E183" s="17" t="s">
        <v>66</v>
      </c>
      <c r="F183" s="17" t="s">
        <v>66</v>
      </c>
      <c r="G183" s="17" t="s">
        <v>66</v>
      </c>
      <c r="H183" s="17" t="s">
        <v>66</v>
      </c>
      <c r="I183" s="17" t="s">
        <v>66</v>
      </c>
      <c r="J183" s="17" t="s">
        <v>66</v>
      </c>
      <c r="K183" s="17" t="s">
        <v>66</v>
      </c>
      <c r="L183" s="17" t="s">
        <v>66</v>
      </c>
      <c r="M183" s="17" t="s">
        <v>66</v>
      </c>
      <c r="N183" s="17" t="s">
        <v>66</v>
      </c>
      <c r="O183" s="17" t="s">
        <v>66</v>
      </c>
      <c r="P183" s="17" t="s">
        <v>66</v>
      </c>
      <c r="Q183" s="17" t="s">
        <v>66</v>
      </c>
      <c r="R183" s="17" t="s">
        <v>66</v>
      </c>
      <c r="S183" s="17" t="s">
        <v>66</v>
      </c>
      <c r="T183" s="17" t="s">
        <v>66</v>
      </c>
      <c r="U183" s="17" t="s">
        <v>66</v>
      </c>
      <c r="V183" s="17" t="s">
        <v>66</v>
      </c>
      <c r="W183" s="17" t="s">
        <v>66</v>
      </c>
      <c r="X183" s="17" t="s">
        <v>66</v>
      </c>
      <c r="Y183" s="17" t="s">
        <v>66</v>
      </c>
      <c r="Z183" s="17" t="s">
        <v>66</v>
      </c>
      <c r="AA183" s="17" t="s">
        <v>66</v>
      </c>
      <c r="AB183" s="17" t="s">
        <v>66</v>
      </c>
      <c r="AC183" s="17" t="s">
        <v>66</v>
      </c>
      <c r="AD183" s="17" t="s">
        <v>66</v>
      </c>
      <c r="AE183" s="17" t="s">
        <v>66</v>
      </c>
      <c r="AF183" s="17" t="s">
        <v>66</v>
      </c>
      <c r="AG183" s="17" t="s">
        <v>66</v>
      </c>
      <c r="AH183" s="17" t="s">
        <v>66</v>
      </c>
      <c r="AI183" s="17" t="s">
        <v>66</v>
      </c>
      <c r="AJ183" s="17" t="s">
        <v>66</v>
      </c>
      <c r="AK183" s="17" t="s">
        <v>66</v>
      </c>
      <c r="AL183" s="17" t="s">
        <v>66</v>
      </c>
      <c r="AM183" s="17" t="s">
        <v>66</v>
      </c>
      <c r="AN183" s="17" t="s">
        <v>66</v>
      </c>
      <c r="AO183" s="17" t="s">
        <v>66</v>
      </c>
      <c r="AP183" s="17" t="s">
        <v>66</v>
      </c>
      <c r="AQ183" s="17" t="s">
        <v>66</v>
      </c>
    </row>
    <row r="184" spans="2:43" hidden="1">
      <c r="B184" s="6" t="s">
        <v>116</v>
      </c>
      <c r="C184" s="6"/>
      <c r="D184" s="11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</row>
    <row r="185" spans="2:43" hidden="1">
      <c r="B185" s="9" t="s">
        <v>220</v>
      </c>
      <c r="C185" s="9"/>
      <c r="D185" s="9">
        <f>'Sources of Funds'!C41</f>
        <v>0</v>
      </c>
      <c r="E185" s="9">
        <f t="shared" ref="E185:J185" si="63">D185</f>
        <v>0</v>
      </c>
      <c r="F185" s="9">
        <f t="shared" si="63"/>
        <v>0</v>
      </c>
      <c r="G185" s="9">
        <f t="shared" si="63"/>
        <v>0</v>
      </c>
      <c r="H185" s="9">
        <f t="shared" si="63"/>
        <v>0</v>
      </c>
      <c r="I185" s="9">
        <f t="shared" si="63"/>
        <v>0</v>
      </c>
      <c r="J185" s="9">
        <f t="shared" si="63"/>
        <v>0</v>
      </c>
      <c r="K185" s="9">
        <f t="shared" ref="K185:AQ185" si="64">J185</f>
        <v>0</v>
      </c>
      <c r="L185" s="9">
        <f t="shared" si="64"/>
        <v>0</v>
      </c>
      <c r="M185" s="9">
        <f>L185</f>
        <v>0</v>
      </c>
      <c r="N185" s="9">
        <f t="shared" si="64"/>
        <v>0</v>
      </c>
      <c r="O185" s="9" t="e">
        <f>#REF!</f>
        <v>#REF!</v>
      </c>
      <c r="P185" s="9" t="e">
        <f t="shared" si="64"/>
        <v>#REF!</v>
      </c>
      <c r="Q185" s="9" t="e">
        <f t="shared" si="64"/>
        <v>#REF!</v>
      </c>
      <c r="R185" s="9" t="e">
        <f t="shared" si="64"/>
        <v>#REF!</v>
      </c>
      <c r="S185" s="9" t="e">
        <f t="shared" si="64"/>
        <v>#REF!</v>
      </c>
      <c r="T185" s="9" t="e">
        <f t="shared" si="64"/>
        <v>#REF!</v>
      </c>
      <c r="U185" s="9" t="e">
        <f t="shared" si="64"/>
        <v>#REF!</v>
      </c>
      <c r="V185" s="9" t="e">
        <f t="shared" si="64"/>
        <v>#REF!</v>
      </c>
      <c r="W185" s="9" t="e">
        <f t="shared" si="64"/>
        <v>#REF!</v>
      </c>
      <c r="X185" s="9" t="e">
        <f t="shared" si="64"/>
        <v>#REF!</v>
      </c>
      <c r="Y185" s="9" t="e">
        <f t="shared" si="64"/>
        <v>#REF!</v>
      </c>
      <c r="Z185" s="9" t="e">
        <f t="shared" si="64"/>
        <v>#REF!</v>
      </c>
      <c r="AA185" s="9" t="e">
        <f t="shared" si="64"/>
        <v>#REF!</v>
      </c>
      <c r="AB185" s="9" t="e">
        <f t="shared" si="64"/>
        <v>#REF!</v>
      </c>
      <c r="AC185" s="9" t="e">
        <f t="shared" si="64"/>
        <v>#REF!</v>
      </c>
      <c r="AD185" s="9" t="e">
        <f t="shared" si="64"/>
        <v>#REF!</v>
      </c>
      <c r="AE185" s="9" t="e">
        <f t="shared" si="64"/>
        <v>#REF!</v>
      </c>
      <c r="AF185" s="9" t="e">
        <f t="shared" si="64"/>
        <v>#REF!</v>
      </c>
      <c r="AG185" s="9" t="e">
        <f t="shared" si="64"/>
        <v>#REF!</v>
      </c>
      <c r="AH185" s="9" t="e">
        <f t="shared" si="64"/>
        <v>#REF!</v>
      </c>
      <c r="AI185" s="9" t="e">
        <f t="shared" si="64"/>
        <v>#REF!</v>
      </c>
      <c r="AJ185" s="9" t="e">
        <f t="shared" si="64"/>
        <v>#REF!</v>
      </c>
      <c r="AK185" s="9" t="e">
        <f t="shared" si="64"/>
        <v>#REF!</v>
      </c>
      <c r="AL185" s="9" t="e">
        <f t="shared" si="64"/>
        <v>#REF!</v>
      </c>
      <c r="AM185" s="9" t="e">
        <f t="shared" si="64"/>
        <v>#REF!</v>
      </c>
      <c r="AN185" s="9" t="e">
        <f t="shared" si="64"/>
        <v>#REF!</v>
      </c>
      <c r="AO185" s="9" t="e">
        <f t="shared" si="64"/>
        <v>#REF!</v>
      </c>
      <c r="AP185" s="9" t="e">
        <f t="shared" si="64"/>
        <v>#REF!</v>
      </c>
      <c r="AQ185" s="9" t="e">
        <f t="shared" si="64"/>
        <v>#REF!</v>
      </c>
    </row>
    <row r="186" spans="2:43" hidden="1">
      <c r="B186" s="9" t="s">
        <v>117</v>
      </c>
      <c r="C186" s="9"/>
      <c r="D186" s="11">
        <f>'Sources of Funds'!D41</f>
        <v>0</v>
      </c>
      <c r="E186" s="9">
        <f>IF('Sources of Funds'!$G$41&lt;=E150,'Sources of Funds'!$C$41*'Sources of Funds'!$D$41,0)</f>
        <v>0</v>
      </c>
      <c r="F186" s="9">
        <f>IF('Sources of Funds'!$G$41&lt;=F150,'Sources of Funds'!$C$41*'Sources of Funds'!$D$41,0)</f>
        <v>0</v>
      </c>
      <c r="G186" s="9">
        <f>IF('Sources of Funds'!$G$41&lt;=G150,'Sources of Funds'!$C$41*'Sources of Funds'!$D$41,0)</f>
        <v>0</v>
      </c>
      <c r="H186" s="9">
        <f>IF('Sources of Funds'!$G$41&lt;=H150,'Sources of Funds'!$C$41*'Sources of Funds'!$D$41,0)</f>
        <v>0</v>
      </c>
      <c r="I186" s="9">
        <f>IF('Sources of Funds'!$G$41&lt;=I150,'Sources of Funds'!$C$41*'Sources of Funds'!$D$41,0)</f>
        <v>0</v>
      </c>
      <c r="J186" s="9">
        <f>IF('Sources of Funds'!$G$41&lt;=J150,'Sources of Funds'!$C$41*'Sources of Funds'!$D$41,0)</f>
        <v>0</v>
      </c>
      <c r="K186" s="9">
        <f>IF('Sources of Funds'!$G$41&lt;=K150,'Sources of Funds'!$C$41*'Sources of Funds'!$D$41,0)</f>
        <v>0</v>
      </c>
      <c r="L186" s="9">
        <f>IF('Sources of Funds'!$G$41&lt;=L150,'Sources of Funds'!$C$41*'Sources of Funds'!$D$41,0)</f>
        <v>0</v>
      </c>
      <c r="M186" s="9">
        <f>IF('Sources of Funds'!$G$41&lt;=M150,'Sources of Funds'!$C$41*'Sources of Funds'!$D$41,0)</f>
        <v>0</v>
      </c>
      <c r="N186" s="9">
        <f>IF('Sources of Funds'!$G$41&lt;=N150,'Sources of Funds'!$C$41*'Sources of Funds'!$D$41,0)</f>
        <v>0</v>
      </c>
      <c r="O186" s="9" t="e">
        <f>IF('Sources of Funds'!$G$41&lt;=O150,'Sources of Funds'!$C$41*'Sources of Funds'!$D$41,0)</f>
        <v>#REF!</v>
      </c>
      <c r="P186" s="9" t="e">
        <f>IF('Sources of Funds'!$G$41&lt;=P150,'Sources of Funds'!$C$41*'Sources of Funds'!$D$41,0)</f>
        <v>#REF!</v>
      </c>
      <c r="Q186" s="9" t="e">
        <f>IF('Sources of Funds'!$G$41&lt;=Q150,'Sources of Funds'!$C$41*'Sources of Funds'!$D$41,0)</f>
        <v>#REF!</v>
      </c>
      <c r="R186" s="9" t="e">
        <f>IF('Sources of Funds'!$G$41&lt;=R150,'Sources of Funds'!$C$41*'Sources of Funds'!$D$41,0)</f>
        <v>#REF!</v>
      </c>
      <c r="S186" s="9" t="e">
        <f>IF('Sources of Funds'!$G$41&lt;=S150,'Sources of Funds'!$C$41*'Sources of Funds'!$D$41,0)</f>
        <v>#REF!</v>
      </c>
      <c r="T186" s="9" t="e">
        <f>IF('Sources of Funds'!$G$41&lt;=T150,'Sources of Funds'!$C$41*'Sources of Funds'!$D$41,0)</f>
        <v>#REF!</v>
      </c>
      <c r="U186" s="9" t="e">
        <f>IF('Sources of Funds'!$G$41&lt;=U150,'Sources of Funds'!$C$41*'Sources of Funds'!$D$41,0)</f>
        <v>#REF!</v>
      </c>
      <c r="V186" s="9" t="e">
        <f>IF('Sources of Funds'!$G$41&lt;=V150,'Sources of Funds'!$C$41*'Sources of Funds'!$D$41,0)</f>
        <v>#REF!</v>
      </c>
      <c r="W186" s="9" t="e">
        <f>IF('Sources of Funds'!$G$41&lt;=W150,'Sources of Funds'!$C$41*'Sources of Funds'!$D$41,0)</f>
        <v>#REF!</v>
      </c>
      <c r="X186" s="9" t="e">
        <f>IF('Sources of Funds'!$G$41&lt;=X150,'Sources of Funds'!$C$41*'Sources of Funds'!$D$41,0)</f>
        <v>#REF!</v>
      </c>
      <c r="Y186" s="9" t="e">
        <f>IF('Sources of Funds'!$G$41&lt;=Y150,'Sources of Funds'!$C$41*'Sources of Funds'!$D$41,0)</f>
        <v>#REF!</v>
      </c>
      <c r="Z186" s="9" t="e">
        <f>IF('Sources of Funds'!$G$41&lt;=Z150,'Sources of Funds'!$C$41*'Sources of Funds'!$D$41,0)</f>
        <v>#REF!</v>
      </c>
      <c r="AA186" s="9" t="e">
        <f>IF('Sources of Funds'!$G$41&lt;=AA150,'Sources of Funds'!$C$41*'Sources of Funds'!$D$41,0)</f>
        <v>#REF!</v>
      </c>
      <c r="AB186" s="9" t="e">
        <f>IF('Sources of Funds'!$G$41&lt;=AB150,'Sources of Funds'!$C$41*'Sources of Funds'!$D$41,0)</f>
        <v>#REF!</v>
      </c>
      <c r="AC186" s="9" t="e">
        <f>IF('Sources of Funds'!$G$41&lt;=AC150,'Sources of Funds'!$C$41*'Sources of Funds'!$D$41,0)</f>
        <v>#REF!</v>
      </c>
      <c r="AD186" s="9" t="e">
        <f>IF('Sources of Funds'!$G$41&lt;=AD150,'Sources of Funds'!$C$41*'Sources of Funds'!$D$41,0)</f>
        <v>#REF!</v>
      </c>
      <c r="AE186" s="9" t="e">
        <f>IF('Sources of Funds'!$G$41&lt;=AE150,'Sources of Funds'!$C$41*'Sources of Funds'!$D$41,0)</f>
        <v>#REF!</v>
      </c>
      <c r="AF186" s="9" t="e">
        <f>IF('Sources of Funds'!$G$41&lt;=AF150,'Sources of Funds'!$C$41*'Sources of Funds'!$D$41,0)</f>
        <v>#REF!</v>
      </c>
      <c r="AG186" s="9" t="e">
        <f>IF('Sources of Funds'!$G$41&lt;=AG150,'Sources of Funds'!$C$41*'Sources of Funds'!$D$41,0)</f>
        <v>#REF!</v>
      </c>
      <c r="AH186" s="9" t="e">
        <f>IF('Sources of Funds'!$G$41&lt;=AH150,'Sources of Funds'!$C$41*'Sources of Funds'!$D$41,0)</f>
        <v>#REF!</v>
      </c>
      <c r="AI186" s="9" t="e">
        <f>IF('Sources of Funds'!$G$41&lt;=AI150,'Sources of Funds'!$C$41*'Sources of Funds'!$D$41,0)</f>
        <v>#REF!</v>
      </c>
      <c r="AJ186" s="9" t="e">
        <f>IF('Sources of Funds'!$G$41&lt;=AJ150,'Sources of Funds'!$C$41*'Sources of Funds'!$D$41,0)</f>
        <v>#REF!</v>
      </c>
      <c r="AK186" s="9" t="e">
        <f>IF('Sources of Funds'!$G$41&lt;=AK150,'Sources of Funds'!$C$41*'Sources of Funds'!$D$41,0)</f>
        <v>#REF!</v>
      </c>
      <c r="AL186" s="9" t="e">
        <f>IF('Sources of Funds'!$G$41&lt;=AL150,'Sources of Funds'!$C$41*'Sources of Funds'!$D$41,0)</f>
        <v>#REF!</v>
      </c>
      <c r="AM186" s="9" t="e">
        <f>IF('Sources of Funds'!$G$41&lt;=AM150,'Sources of Funds'!$C$41*'Sources of Funds'!$D$41,0)</f>
        <v>#REF!</v>
      </c>
      <c r="AN186" s="9" t="e">
        <f>IF('Sources of Funds'!$G$41&lt;=AN150,'Sources of Funds'!$C$41*'Sources of Funds'!$D$41,0)</f>
        <v>#REF!</v>
      </c>
      <c r="AO186" s="9" t="e">
        <f>IF('Sources of Funds'!$G$41&lt;=AO150,'Sources of Funds'!$C$41*'Sources of Funds'!$D$41,0)</f>
        <v>#REF!</v>
      </c>
      <c r="AP186" s="9" t="e">
        <f>IF('Sources of Funds'!$G$41&lt;=AP150,'Sources of Funds'!$C$41*'Sources of Funds'!$D$41,0)</f>
        <v>#REF!</v>
      </c>
      <c r="AQ186" s="9" t="e">
        <f>IF('Sources of Funds'!$G$41&lt;=AQ150,'Sources of Funds'!$C$41*'Sources of Funds'!$D$41,0)</f>
        <v>#REF!</v>
      </c>
    </row>
    <row r="187" spans="2:43" hidden="1">
      <c r="B187" s="7"/>
      <c r="C187" s="7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</row>
    <row r="188" spans="2:43" hidden="1">
      <c r="B188" s="36" t="s">
        <v>235</v>
      </c>
      <c r="C188" s="36"/>
      <c r="D188" s="17" t="s">
        <v>66</v>
      </c>
      <c r="E188" s="17" t="s">
        <v>66</v>
      </c>
      <c r="F188" s="17" t="s">
        <v>66</v>
      </c>
      <c r="G188" s="17" t="s">
        <v>66</v>
      </c>
      <c r="H188" s="17" t="s">
        <v>66</v>
      </c>
      <c r="I188" s="17" t="s">
        <v>66</v>
      </c>
      <c r="J188" s="17" t="s">
        <v>66</v>
      </c>
      <c r="K188" s="17" t="s">
        <v>66</v>
      </c>
      <c r="L188" s="17" t="s">
        <v>66</v>
      </c>
      <c r="M188" s="17" t="s">
        <v>66</v>
      </c>
      <c r="N188" s="17" t="s">
        <v>66</v>
      </c>
      <c r="O188" s="17" t="s">
        <v>66</v>
      </c>
      <c r="P188" s="17" t="s">
        <v>66</v>
      </c>
      <c r="Q188" s="17" t="s">
        <v>66</v>
      </c>
      <c r="R188" s="17" t="s">
        <v>66</v>
      </c>
      <c r="S188" s="17" t="s">
        <v>66</v>
      </c>
      <c r="T188" s="17" t="s">
        <v>66</v>
      </c>
      <c r="U188" s="17" t="s">
        <v>66</v>
      </c>
      <c r="V188" s="17" t="s">
        <v>66</v>
      </c>
      <c r="W188" s="17" t="s">
        <v>66</v>
      </c>
      <c r="X188" s="17" t="s">
        <v>66</v>
      </c>
      <c r="Y188" s="17" t="s">
        <v>66</v>
      </c>
      <c r="Z188" s="17" t="s">
        <v>66</v>
      </c>
      <c r="AA188" s="17" t="s">
        <v>66</v>
      </c>
      <c r="AB188" s="17" t="s">
        <v>66</v>
      </c>
      <c r="AC188" s="17" t="s">
        <v>66</v>
      </c>
      <c r="AD188" s="17" t="s">
        <v>66</v>
      </c>
      <c r="AE188" s="17" t="s">
        <v>66</v>
      </c>
      <c r="AF188" s="17" t="s">
        <v>66</v>
      </c>
      <c r="AG188" s="17" t="s">
        <v>66</v>
      </c>
      <c r="AH188" s="17" t="s">
        <v>66</v>
      </c>
      <c r="AI188" s="17" t="s">
        <v>66</v>
      </c>
      <c r="AJ188" s="17" t="s">
        <v>66</v>
      </c>
      <c r="AK188" s="17" t="s">
        <v>66</v>
      </c>
      <c r="AL188" s="17" t="s">
        <v>66</v>
      </c>
      <c r="AM188" s="17" t="s">
        <v>66</v>
      </c>
      <c r="AN188" s="17" t="s">
        <v>66</v>
      </c>
      <c r="AO188" s="17" t="s">
        <v>66</v>
      </c>
      <c r="AP188" s="17" t="s">
        <v>66</v>
      </c>
      <c r="AQ188" s="17" t="s">
        <v>66</v>
      </c>
    </row>
    <row r="189" spans="2:43" hidden="1">
      <c r="B189" s="6" t="s">
        <v>165</v>
      </c>
      <c r="C189" s="6"/>
      <c r="D189" s="11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</row>
    <row r="190" spans="2:43" hidden="1">
      <c r="B190" s="9" t="s">
        <v>220</v>
      </c>
      <c r="C190" s="9"/>
      <c r="D190" s="9">
        <f>'Sources of Funds'!C42</f>
        <v>0</v>
      </c>
      <c r="E190" s="9">
        <f t="shared" ref="E190:AQ190" si="65">D190</f>
        <v>0</v>
      </c>
      <c r="F190" s="9">
        <f t="shared" si="65"/>
        <v>0</v>
      </c>
      <c r="G190" s="9">
        <f t="shared" si="65"/>
        <v>0</v>
      </c>
      <c r="H190" s="9">
        <f>G190</f>
        <v>0</v>
      </c>
      <c r="I190" s="9">
        <f>H190</f>
        <v>0</v>
      </c>
      <c r="J190" s="9">
        <f>I190</f>
        <v>0</v>
      </c>
      <c r="K190" s="9">
        <f t="shared" si="65"/>
        <v>0</v>
      </c>
      <c r="L190" s="9">
        <f t="shared" si="65"/>
        <v>0</v>
      </c>
      <c r="M190" s="9">
        <f>L190</f>
        <v>0</v>
      </c>
      <c r="N190" s="9">
        <f t="shared" si="65"/>
        <v>0</v>
      </c>
      <c r="O190" s="9" t="e">
        <f>#REF!</f>
        <v>#REF!</v>
      </c>
      <c r="P190" s="9" t="e">
        <f t="shared" si="65"/>
        <v>#REF!</v>
      </c>
      <c r="Q190" s="9" t="e">
        <f t="shared" si="65"/>
        <v>#REF!</v>
      </c>
      <c r="R190" s="9" t="e">
        <f t="shared" si="65"/>
        <v>#REF!</v>
      </c>
      <c r="S190" s="9" t="e">
        <f t="shared" si="65"/>
        <v>#REF!</v>
      </c>
      <c r="T190" s="9" t="e">
        <f t="shared" si="65"/>
        <v>#REF!</v>
      </c>
      <c r="U190" s="9" t="e">
        <f t="shared" si="65"/>
        <v>#REF!</v>
      </c>
      <c r="V190" s="9" t="e">
        <f t="shared" si="65"/>
        <v>#REF!</v>
      </c>
      <c r="W190" s="9" t="e">
        <f t="shared" si="65"/>
        <v>#REF!</v>
      </c>
      <c r="X190" s="9" t="e">
        <f t="shared" si="65"/>
        <v>#REF!</v>
      </c>
      <c r="Y190" s="9" t="e">
        <f t="shared" si="65"/>
        <v>#REF!</v>
      </c>
      <c r="Z190" s="9" t="e">
        <f t="shared" si="65"/>
        <v>#REF!</v>
      </c>
      <c r="AA190" s="9" t="e">
        <f t="shared" si="65"/>
        <v>#REF!</v>
      </c>
      <c r="AB190" s="9" t="e">
        <f t="shared" si="65"/>
        <v>#REF!</v>
      </c>
      <c r="AC190" s="9" t="e">
        <f t="shared" si="65"/>
        <v>#REF!</v>
      </c>
      <c r="AD190" s="9" t="e">
        <f t="shared" si="65"/>
        <v>#REF!</v>
      </c>
      <c r="AE190" s="9" t="e">
        <f t="shared" si="65"/>
        <v>#REF!</v>
      </c>
      <c r="AF190" s="9" t="e">
        <f t="shared" si="65"/>
        <v>#REF!</v>
      </c>
      <c r="AG190" s="9" t="e">
        <f t="shared" si="65"/>
        <v>#REF!</v>
      </c>
      <c r="AH190" s="9" t="e">
        <f t="shared" si="65"/>
        <v>#REF!</v>
      </c>
      <c r="AI190" s="9" t="e">
        <f t="shared" si="65"/>
        <v>#REF!</v>
      </c>
      <c r="AJ190" s="9" t="e">
        <f t="shared" si="65"/>
        <v>#REF!</v>
      </c>
      <c r="AK190" s="9" t="e">
        <f t="shared" si="65"/>
        <v>#REF!</v>
      </c>
      <c r="AL190" s="9" t="e">
        <f t="shared" si="65"/>
        <v>#REF!</v>
      </c>
      <c r="AM190" s="9" t="e">
        <f t="shared" si="65"/>
        <v>#REF!</v>
      </c>
      <c r="AN190" s="9" t="e">
        <f t="shared" si="65"/>
        <v>#REF!</v>
      </c>
      <c r="AO190" s="9" t="e">
        <f t="shared" si="65"/>
        <v>#REF!</v>
      </c>
      <c r="AP190" s="9" t="e">
        <f t="shared" si="65"/>
        <v>#REF!</v>
      </c>
      <c r="AQ190" s="9" t="e">
        <f t="shared" si="65"/>
        <v>#REF!</v>
      </c>
    </row>
    <row r="191" spans="2:43" hidden="1">
      <c r="B191" s="9" t="s">
        <v>117</v>
      </c>
      <c r="C191" s="9"/>
      <c r="D191" s="11">
        <f>'Sources of Funds'!D42</f>
        <v>0</v>
      </c>
      <c r="E191" s="9">
        <f>IF('Sources of Funds'!$G$42&lt;=E161,'Sources of Funds'!$C$42*'Sources of Funds'!$D$42,0)</f>
        <v>0</v>
      </c>
      <c r="F191" s="9">
        <f>IF('Sources of Funds'!$G$42&lt;=F161,'Sources of Funds'!$C$42*'Sources of Funds'!$D$42,0)</f>
        <v>0</v>
      </c>
      <c r="G191" s="9">
        <f>IF('Sources of Funds'!$G$42&lt;=G161,'Sources of Funds'!$C$42*'Sources of Funds'!$D$42,0)</f>
        <v>0</v>
      </c>
      <c r="H191" s="9">
        <f>IF('Sources of Funds'!$G$42&lt;=H161,'Sources of Funds'!$C$42*'Sources of Funds'!$D$42,0)</f>
        <v>0</v>
      </c>
      <c r="I191" s="9">
        <f>IF('Sources of Funds'!$G$42&lt;=I161,'Sources of Funds'!$C$42*'Sources of Funds'!$D$42,0)</f>
        <v>0</v>
      </c>
      <c r="J191" s="9">
        <f>IF('Sources of Funds'!$G$42&lt;=J161,'Sources of Funds'!$C$42*'Sources of Funds'!$D$42,0)</f>
        <v>0</v>
      </c>
      <c r="K191" s="9">
        <f>IF('Sources of Funds'!$G$42&lt;=K161,'Sources of Funds'!$C$42*'Sources of Funds'!$D$42,0)</f>
        <v>0</v>
      </c>
      <c r="L191" s="9">
        <f>IF('Sources of Funds'!$G$42&lt;=L161,'Sources of Funds'!$C$42*'Sources of Funds'!$D$42,0)</f>
        <v>0</v>
      </c>
      <c r="M191" s="9">
        <f>IF('Sources of Funds'!$G$42&lt;=M161,'Sources of Funds'!$C$42*'Sources of Funds'!$D$42,0)</f>
        <v>0</v>
      </c>
      <c r="N191" s="9">
        <f>IF('Sources of Funds'!$G$42&lt;=N161,'Sources of Funds'!$C$42*'Sources of Funds'!$D$42,0)</f>
        <v>0</v>
      </c>
      <c r="O191" s="9" t="e">
        <f>IF('Sources of Funds'!$G$42&lt;=O161,'Sources of Funds'!$C$42*'Sources of Funds'!$D$42,0)</f>
        <v>#REF!</v>
      </c>
      <c r="P191" s="9" t="e">
        <f>IF('Sources of Funds'!$G$42&lt;=P161,'Sources of Funds'!$C$42*'Sources of Funds'!$D$42,0)</f>
        <v>#REF!</v>
      </c>
      <c r="Q191" s="9" t="e">
        <f>IF('Sources of Funds'!$G$42&lt;=Q161,'Sources of Funds'!$C$42*'Sources of Funds'!$D$42,0)</f>
        <v>#REF!</v>
      </c>
      <c r="R191" s="9" t="e">
        <f>IF('Sources of Funds'!$G$42&lt;=R161,'Sources of Funds'!$C$42*'Sources of Funds'!$D$42,0)</f>
        <v>#REF!</v>
      </c>
      <c r="S191" s="9" t="e">
        <f>IF('Sources of Funds'!$G$42&lt;=S161,'Sources of Funds'!$C$42*'Sources of Funds'!$D$42,0)</f>
        <v>#REF!</v>
      </c>
      <c r="T191" s="9" t="e">
        <f>IF('Sources of Funds'!$G$42&lt;=T161,'Sources of Funds'!$C$42*'Sources of Funds'!$D$42,0)</f>
        <v>#REF!</v>
      </c>
      <c r="U191" s="9" t="e">
        <f>IF('Sources of Funds'!$G$42&lt;=U161,'Sources of Funds'!$C$42*'Sources of Funds'!$D$42,0)</f>
        <v>#REF!</v>
      </c>
      <c r="V191" s="9" t="e">
        <f>IF('Sources of Funds'!$G$42&lt;=V161,'Sources of Funds'!$C$42*'Sources of Funds'!$D$42,0)</f>
        <v>#REF!</v>
      </c>
      <c r="W191" s="9" t="e">
        <f>IF('Sources of Funds'!$G$42&lt;=W161,'Sources of Funds'!$C$42*'Sources of Funds'!$D$42,0)</f>
        <v>#REF!</v>
      </c>
      <c r="X191" s="9" t="e">
        <f>IF('Sources of Funds'!$G$42&lt;=X161,'Sources of Funds'!$C$42*'Sources of Funds'!$D$42,0)</f>
        <v>#REF!</v>
      </c>
      <c r="Y191" s="9" t="e">
        <f>IF('Sources of Funds'!$G$42&lt;=Y161,'Sources of Funds'!$C$42*'Sources of Funds'!$D$42,0)</f>
        <v>#REF!</v>
      </c>
      <c r="Z191" s="9" t="e">
        <f>IF('Sources of Funds'!$G$42&lt;=Z161,'Sources of Funds'!$C$42*'Sources of Funds'!$D$42,0)</f>
        <v>#REF!</v>
      </c>
      <c r="AA191" s="9" t="e">
        <f>IF('Sources of Funds'!$G$42&lt;=AA161,'Sources of Funds'!$C$42*'Sources of Funds'!$D$42,0)</f>
        <v>#REF!</v>
      </c>
      <c r="AB191" s="9" t="e">
        <f>IF('Sources of Funds'!$G$42&lt;=AB161,'Sources of Funds'!$C$42*'Sources of Funds'!$D$42,0)</f>
        <v>#REF!</v>
      </c>
      <c r="AC191" s="9" t="e">
        <f>IF('Sources of Funds'!$G$42&lt;=AC161,'Sources of Funds'!$C$42*'Sources of Funds'!$D$42,0)</f>
        <v>#REF!</v>
      </c>
      <c r="AD191" s="9" t="e">
        <f>IF('Sources of Funds'!$G$42&lt;=AD161,'Sources of Funds'!$C$42*'Sources of Funds'!$D$42,0)</f>
        <v>#REF!</v>
      </c>
      <c r="AE191" s="9" t="e">
        <f>IF('Sources of Funds'!$G$42&lt;=AE161,'Sources of Funds'!$C$42*'Sources of Funds'!$D$42,0)</f>
        <v>#REF!</v>
      </c>
      <c r="AF191" s="9" t="e">
        <f>IF('Sources of Funds'!$G$42&lt;=AF161,'Sources of Funds'!$C$42*'Sources of Funds'!$D$42,0)</f>
        <v>#REF!</v>
      </c>
      <c r="AG191" s="9" t="e">
        <f>IF('Sources of Funds'!$G$42&lt;=AG161,'Sources of Funds'!$C$42*'Sources of Funds'!$D$42,0)</f>
        <v>#REF!</v>
      </c>
      <c r="AH191" s="9" t="e">
        <f>IF('Sources of Funds'!$G$42&lt;=AH161,'Sources of Funds'!$C$42*'Sources of Funds'!$D$42,0)</f>
        <v>#REF!</v>
      </c>
      <c r="AI191" s="9" t="e">
        <f>IF('Sources of Funds'!$G$42&lt;=AI161,'Sources of Funds'!$C$42*'Sources of Funds'!$D$42,0)</f>
        <v>#REF!</v>
      </c>
      <c r="AJ191" s="9" t="e">
        <f>IF('Sources of Funds'!$G$42&lt;=AJ161,'Sources of Funds'!$C$42*'Sources of Funds'!$D$42,0)</f>
        <v>#REF!</v>
      </c>
      <c r="AK191" s="9" t="e">
        <f>IF('Sources of Funds'!$G$42&lt;=AK161,'Sources of Funds'!$C$42*'Sources of Funds'!$D$42,0)</f>
        <v>#REF!</v>
      </c>
      <c r="AL191" s="9" t="e">
        <f>IF('Sources of Funds'!$G$42&lt;=AL161,'Sources of Funds'!$C$42*'Sources of Funds'!$D$42,0)</f>
        <v>#REF!</v>
      </c>
      <c r="AM191" s="9" t="e">
        <f>IF('Sources of Funds'!$G$42&lt;=AM161,'Sources of Funds'!$C$42*'Sources of Funds'!$D$42,0)</f>
        <v>#REF!</v>
      </c>
      <c r="AN191" s="9" t="e">
        <f>IF('Sources of Funds'!$G$42&lt;=AN161,'Sources of Funds'!$C$42*'Sources of Funds'!$D$42,0)</f>
        <v>#REF!</v>
      </c>
      <c r="AO191" s="9" t="e">
        <f>IF('Sources of Funds'!$G$42&lt;=AO161,'Sources of Funds'!$C$42*'Sources of Funds'!$D$42,0)</f>
        <v>#REF!</v>
      </c>
      <c r="AP191" s="9" t="e">
        <f>IF('Sources of Funds'!$G$42&lt;=AP161,'Sources of Funds'!$C$42*'Sources of Funds'!$D$42,0)</f>
        <v>#REF!</v>
      </c>
      <c r="AQ191" s="9" t="e">
        <f>IF('Sources of Funds'!$G$42&lt;=AQ161,'Sources of Funds'!$C$42*'Sources of Funds'!$D$42,0)</f>
        <v>#REF!</v>
      </c>
    </row>
    <row r="192" spans="2:43" hidden="1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</row>
    <row r="193" spans="2:43" hidden="1">
      <c r="B193" s="7"/>
      <c r="C193" s="7"/>
      <c r="D193" s="11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</row>
    <row r="194" spans="2:43" hidden="1">
      <c r="B194" s="25" t="s">
        <v>118</v>
      </c>
      <c r="C194" s="25"/>
      <c r="D194" s="7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</row>
    <row r="195" spans="2:43" hidden="1">
      <c r="B195" s="17" t="s">
        <v>66</v>
      </c>
      <c r="C195" s="17"/>
      <c r="D195" s="17" t="s">
        <v>66</v>
      </c>
      <c r="E195" s="17" t="s">
        <v>66</v>
      </c>
      <c r="F195" s="17" t="s">
        <v>66</v>
      </c>
      <c r="G195" s="17" t="s">
        <v>66</v>
      </c>
      <c r="H195" s="17" t="s">
        <v>66</v>
      </c>
      <c r="I195" s="17" t="s">
        <v>66</v>
      </c>
      <c r="J195" s="17" t="s">
        <v>66</v>
      </c>
      <c r="K195" s="17" t="s">
        <v>66</v>
      </c>
      <c r="L195" s="17" t="s">
        <v>66</v>
      </c>
      <c r="M195" s="17" t="s">
        <v>66</v>
      </c>
      <c r="N195" s="17" t="s">
        <v>66</v>
      </c>
      <c r="O195" s="17" t="s">
        <v>66</v>
      </c>
      <c r="P195" s="17" t="s">
        <v>66</v>
      </c>
      <c r="Q195" s="17" t="s">
        <v>66</v>
      </c>
      <c r="R195" s="17" t="s">
        <v>66</v>
      </c>
      <c r="S195" s="17" t="s">
        <v>66</v>
      </c>
      <c r="T195" s="17" t="s">
        <v>66</v>
      </c>
      <c r="U195" s="17" t="s">
        <v>66</v>
      </c>
      <c r="V195" s="17" t="s">
        <v>66</v>
      </c>
      <c r="W195" s="17" t="s">
        <v>66</v>
      </c>
      <c r="X195" s="17" t="s">
        <v>66</v>
      </c>
      <c r="Y195" s="17" t="s">
        <v>66</v>
      </c>
      <c r="Z195" s="17" t="s">
        <v>66</v>
      </c>
      <c r="AA195" s="17" t="s">
        <v>66</v>
      </c>
      <c r="AB195" s="17" t="s">
        <v>66</v>
      </c>
      <c r="AC195" s="17" t="s">
        <v>66</v>
      </c>
      <c r="AD195" s="17" t="s">
        <v>66</v>
      </c>
      <c r="AE195" s="17" t="s">
        <v>66</v>
      </c>
      <c r="AF195" s="17" t="s">
        <v>66</v>
      </c>
      <c r="AG195" s="17" t="s">
        <v>66</v>
      </c>
      <c r="AH195" s="17" t="s">
        <v>66</v>
      </c>
      <c r="AI195" s="17" t="s">
        <v>66</v>
      </c>
      <c r="AJ195" s="17" t="s">
        <v>66</v>
      </c>
      <c r="AK195" s="17" t="s">
        <v>66</v>
      </c>
      <c r="AL195" s="17" t="s">
        <v>66</v>
      </c>
      <c r="AM195" s="17" t="s">
        <v>66</v>
      </c>
      <c r="AN195" s="17" t="s">
        <v>66</v>
      </c>
      <c r="AO195" s="17" t="s">
        <v>66</v>
      </c>
      <c r="AP195" s="17" t="s">
        <v>66</v>
      </c>
      <c r="AQ195" s="17" t="s">
        <v>66</v>
      </c>
    </row>
    <row r="196" spans="2:43" hidden="1">
      <c r="B196" s="7" t="s">
        <v>119</v>
      </c>
      <c r="C196" s="7"/>
      <c r="D196" s="11">
        <f>'Sources of Funds'!D43</f>
        <v>0</v>
      </c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</row>
    <row r="197" spans="2:43" hidden="1">
      <c r="B197" s="7" t="s">
        <v>219</v>
      </c>
      <c r="C197" s="7"/>
      <c r="D197" s="12">
        <f>'Sources of Funds'!E43</f>
        <v>0</v>
      </c>
      <c r="E197" s="11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</row>
    <row r="198" spans="2:43" hidden="1">
      <c r="B198" s="4" t="s">
        <v>231</v>
      </c>
      <c r="C198" s="4"/>
      <c r="D198" s="16">
        <f>'Sources of Funds'!C43</f>
        <v>0</v>
      </c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</row>
    <row r="199" spans="2:43" hidden="1">
      <c r="B199" s="4" t="s">
        <v>232</v>
      </c>
      <c r="C199" s="4"/>
      <c r="D199" s="16">
        <f>IF('Sources of Funds'!G43=1,'Rents and Expenses'!D198,INDEX(E206:AQ206,,'Sources of Funds'!G43-1))</f>
        <v>0</v>
      </c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</row>
    <row r="200" spans="2:43" hidden="1">
      <c r="B200" s="4" t="s">
        <v>120</v>
      </c>
      <c r="C200" s="4"/>
      <c r="D200" s="16">
        <f>IF(D197=0,0,12*PMT(D196/12,D197*12,-D199))</f>
        <v>0</v>
      </c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</row>
    <row r="201" spans="2:43" hidden="1">
      <c r="B201" s="7" t="s">
        <v>229</v>
      </c>
      <c r="C201" s="7"/>
      <c r="D201" s="9"/>
      <c r="E201" s="9">
        <f>IF('Sources of Funds'!$G$43&gt;'Rents and Expenses'!E150,0,D200)</f>
        <v>0</v>
      </c>
      <c r="F201" s="9">
        <f>IF('Sources of Funds'!$G$43&gt;'Rents and Expenses'!F150,0,IF(E204-$D$200&gt;0,$D$200,E204))</f>
        <v>0</v>
      </c>
      <c r="G201" s="9">
        <f>IF('Sources of Funds'!$G$43&gt;'Rents and Expenses'!G150,0,IF(F204-$D$200&gt;0,$D$200,F204))</f>
        <v>0</v>
      </c>
      <c r="H201" s="9">
        <f>IF('Sources of Funds'!$G$43&gt;'Rents and Expenses'!H150,0,IF(G204-$D$200&gt;0,$D$200,G204))</f>
        <v>0</v>
      </c>
      <c r="I201" s="9">
        <f>IF('Sources of Funds'!$G$43&gt;'Rents and Expenses'!I150,0,IF(H204-$D$200&gt;0,$D$200,H204))</f>
        <v>0</v>
      </c>
      <c r="J201" s="9">
        <f>IF('Sources of Funds'!$G$43&gt;'Rents and Expenses'!J150,0,IF(I204-$D$200&gt;0,$D$200,I204))</f>
        <v>0</v>
      </c>
      <c r="K201" s="9">
        <f>IF('Sources of Funds'!$G$43&gt;'Rents and Expenses'!K150,0,IF(J204-$D$200&gt;0,$D$200,J204))</f>
        <v>0</v>
      </c>
      <c r="L201" s="9">
        <f>IF('Sources of Funds'!$G$43&gt;'Rents and Expenses'!L150,0,IF(K204-$D$200&gt;0,$D$200,K204))</f>
        <v>0</v>
      </c>
      <c r="M201" s="9">
        <f>IF('Sources of Funds'!$G$43&gt;'Rents and Expenses'!M150,0,IF(L204-$D$200&gt;0,$D$200,L204))</f>
        <v>0</v>
      </c>
      <c r="N201" s="9">
        <f>IF('Sources of Funds'!$G$43&gt;'Rents and Expenses'!N150,0,IF(M204-$D$200&gt;0,$D$200,M204))</f>
        <v>0</v>
      </c>
      <c r="O201" s="9" t="e">
        <f>IF('Sources of Funds'!$G$43&gt;'Rents and Expenses'!O150,0,IF(#REF!-$D$200&gt;0,$D$200,#REF!))</f>
        <v>#REF!</v>
      </c>
      <c r="P201" s="9" t="e">
        <f>IF('Sources of Funds'!$G$43&gt;'Rents and Expenses'!P150,0,IF(O204-$D$200&gt;0,$D$200,O204))</f>
        <v>#REF!</v>
      </c>
      <c r="Q201" s="9" t="e">
        <f>IF('Sources of Funds'!$G$43&gt;'Rents and Expenses'!Q150,0,IF(P204-$D$200&gt;0,$D$200,P204))</f>
        <v>#REF!</v>
      </c>
      <c r="R201" s="9" t="e">
        <f>IF('Sources of Funds'!$G$43&gt;'Rents and Expenses'!R150,0,IF(Q204-$D$200&gt;0,$D$200,Q204))</f>
        <v>#REF!</v>
      </c>
      <c r="S201" s="9" t="e">
        <f>IF('Sources of Funds'!$G$43&gt;'Rents and Expenses'!S150,0,IF(R204-$D$200&gt;0,$D$200,R204))</f>
        <v>#REF!</v>
      </c>
      <c r="T201" s="9" t="e">
        <f>IF('Sources of Funds'!$G$43&gt;'Rents and Expenses'!T150,0,IF(S204-$D$200&gt;0,$D$200,S204))</f>
        <v>#REF!</v>
      </c>
      <c r="U201" s="9" t="e">
        <f>IF('Sources of Funds'!$G$43&gt;'Rents and Expenses'!U150,0,IF(T204-$D$200&gt;0,$D$200,T204))</f>
        <v>#REF!</v>
      </c>
      <c r="V201" s="9" t="e">
        <f>IF('Sources of Funds'!$G$43&gt;'Rents and Expenses'!V150,0,IF(U204-$D$200&gt;0,$D$200,U204))</f>
        <v>#REF!</v>
      </c>
      <c r="W201" s="9" t="e">
        <f>IF('Sources of Funds'!$G$43&gt;'Rents and Expenses'!W150,0,IF(V204-$D$200&gt;0,$D$200,V204))</f>
        <v>#REF!</v>
      </c>
      <c r="X201" s="9" t="e">
        <f>IF('Sources of Funds'!$G$43&gt;'Rents and Expenses'!X150,0,IF(W204-$D$200&gt;0,$D$200,W204))</f>
        <v>#REF!</v>
      </c>
      <c r="Y201" s="9" t="e">
        <f>IF('Sources of Funds'!$G$43&gt;'Rents and Expenses'!Y150,0,IF(X204-$D$200&gt;0,$D$200,X204))</f>
        <v>#REF!</v>
      </c>
      <c r="Z201" s="9" t="e">
        <f>IF('Sources of Funds'!$G$43&gt;'Rents and Expenses'!Z150,0,IF(Y204-$D$200&gt;0,$D$200,Y204))</f>
        <v>#REF!</v>
      </c>
      <c r="AA201" s="9" t="e">
        <f>IF('Sources of Funds'!$G$43&gt;'Rents and Expenses'!AA150,0,IF(Z204-$D$200&gt;0,$D$200,Z204))</f>
        <v>#REF!</v>
      </c>
      <c r="AB201" s="9" t="e">
        <f>IF('Sources of Funds'!$G$43&gt;'Rents and Expenses'!AB150,0,IF(AA204-$D$200&gt;0,$D$200,AA204))</f>
        <v>#REF!</v>
      </c>
      <c r="AC201" s="9" t="e">
        <f>IF('Sources of Funds'!$G$43&gt;'Rents and Expenses'!AC150,0,IF(AB204-$D$200&gt;0,$D$200,AB204))</f>
        <v>#REF!</v>
      </c>
      <c r="AD201" s="9" t="e">
        <f>IF('Sources of Funds'!$G$43&gt;'Rents and Expenses'!AD150,0,IF(AC204-$D$200&gt;0,$D$200,AC204))</f>
        <v>#REF!</v>
      </c>
      <c r="AE201" s="9" t="e">
        <f>IF('Sources of Funds'!$G$43&gt;'Rents and Expenses'!AE150,0,IF(AD204-$D$200&gt;0,$D$200,AD204))</f>
        <v>#REF!</v>
      </c>
      <c r="AF201" s="9" t="e">
        <f>IF('Sources of Funds'!$G$43&gt;'Rents and Expenses'!AF150,0,IF(AE204-$D$200&gt;0,$D$200,AE204))</f>
        <v>#REF!</v>
      </c>
      <c r="AG201" s="9" t="e">
        <f>IF('Sources of Funds'!$G$43&gt;'Rents and Expenses'!AG150,0,IF(AF204-$D$200&gt;0,$D$200,AF204))</f>
        <v>#REF!</v>
      </c>
      <c r="AH201" s="9" t="e">
        <f>IF('Sources of Funds'!$G$43&gt;'Rents and Expenses'!AH150,0,IF(AG204-$D$200&gt;0,$D$200,AG204))</f>
        <v>#REF!</v>
      </c>
      <c r="AI201" s="9" t="e">
        <f>IF('Sources of Funds'!$G$43&gt;'Rents and Expenses'!AI150,0,IF(AH204-$D$200&gt;0,$D$200,AH204))</f>
        <v>#REF!</v>
      </c>
      <c r="AJ201" s="9" t="e">
        <f>IF('Sources of Funds'!$G$43&gt;'Rents and Expenses'!AJ150,0,IF(AI204-$D$200&gt;0,$D$200,AI204))</f>
        <v>#REF!</v>
      </c>
      <c r="AK201" s="9" t="e">
        <f>IF('Sources of Funds'!$G$43&gt;'Rents and Expenses'!AK150,0,IF(AJ204-$D$200&gt;0,$D$200,AJ204))</f>
        <v>#REF!</v>
      </c>
      <c r="AL201" s="9" t="e">
        <f>IF('Sources of Funds'!$G$43&gt;'Rents and Expenses'!AL150,0,IF(AK204-$D$200&gt;0,$D$200,AK204))</f>
        <v>#REF!</v>
      </c>
      <c r="AM201" s="9" t="e">
        <f>IF('Sources of Funds'!$G$43&gt;'Rents and Expenses'!AM150,0,IF(AL204-$D$200&gt;0,$D$200,AL204))</f>
        <v>#REF!</v>
      </c>
      <c r="AN201" s="9" t="e">
        <f>IF('Sources of Funds'!$G$43&gt;'Rents and Expenses'!AN150,0,IF(AM204-$D$200&gt;0,$D$200,AM204))</f>
        <v>#REF!</v>
      </c>
      <c r="AO201" s="9" t="e">
        <f>IF('Sources of Funds'!$G$43&gt;'Rents and Expenses'!AO150,0,IF(AN204-$D$200&gt;0,$D$200,AN204))</f>
        <v>#REF!</v>
      </c>
      <c r="AP201" s="9" t="e">
        <f>IF('Sources of Funds'!$G$43&gt;'Rents and Expenses'!AP150,0,IF(AO204-$D$200&gt;0,$D$200,AO204))</f>
        <v>#REF!</v>
      </c>
      <c r="AQ201" s="9" t="e">
        <f>IF('Sources of Funds'!$G$43&gt;'Rents and Expenses'!AQ150,0,IF(AP204-$D$200&gt;0,$D$200,AP204))</f>
        <v>#REF!</v>
      </c>
    </row>
    <row r="202" spans="2:43" hidden="1">
      <c r="B202" s="7" t="s">
        <v>113</v>
      </c>
      <c r="C202" s="7"/>
      <c r="D202" s="9"/>
      <c r="E202" s="9">
        <f>IF('Sources of Funds'!$G$43&gt;E150,0,D198*$D$196)</f>
        <v>0</v>
      </c>
      <c r="F202" s="9">
        <f>IF('Sources of Funds'!$G$43&gt;F150,0,IF(E204-$D$200&gt;0,$D$196*E204,0))</f>
        <v>0</v>
      </c>
      <c r="G202" s="9">
        <f>IF('Sources of Funds'!$G$43&gt;G150,0,IF(F204-$D$200&gt;0,$D$196*F204,0))</f>
        <v>0</v>
      </c>
      <c r="H202" s="9">
        <f>IF('Sources of Funds'!$G$43&gt;H150,0,IF(G204-$D$200&gt;0,$D$196*G204,0))</f>
        <v>0</v>
      </c>
      <c r="I202" s="9">
        <f>IF('Sources of Funds'!$G$43&gt;I150,0,IF(H204-$D$200&gt;0,$D$196*H204,0))</f>
        <v>0</v>
      </c>
      <c r="J202" s="9">
        <f>IF('Sources of Funds'!$G$43&gt;J150,0,IF(I204-$D$200&gt;0,$D$196*I204,0))</f>
        <v>0</v>
      </c>
      <c r="K202" s="9">
        <f>IF('Sources of Funds'!$G$43&gt;K150,0,IF(J204-$D$200&gt;0,$D$196*J204,0))</f>
        <v>0</v>
      </c>
      <c r="L202" s="9">
        <f>IF('Sources of Funds'!$G$43&gt;L150,0,IF(K204-$D$200&gt;0,$D$196*K204,0))</f>
        <v>0</v>
      </c>
      <c r="M202" s="9">
        <f>IF('Sources of Funds'!$G$43&gt;M150,0,IF(L204-$D$200&gt;0,$D$196*L204,0))</f>
        <v>0</v>
      </c>
      <c r="N202" s="9">
        <f>IF('Sources of Funds'!$G$43&gt;N150,0,IF(M204-$D$200&gt;0,$D$196*M204,0))</f>
        <v>0</v>
      </c>
      <c r="O202" s="9" t="e">
        <f>IF('Sources of Funds'!$G$43&gt;O150,0,IF(#REF!-$D$200&gt;0,$D$196*#REF!,0))</f>
        <v>#REF!</v>
      </c>
      <c r="P202" s="9" t="e">
        <f>IF('Sources of Funds'!$G$43&gt;P150,0,IF(O204-$D$200&gt;0,$D$196*O204,0))</f>
        <v>#REF!</v>
      </c>
      <c r="Q202" s="9" t="e">
        <f>IF('Sources of Funds'!$G$43&gt;Q150,0,IF(P204-$D$200&gt;0,$D$196*P204,0))</f>
        <v>#REF!</v>
      </c>
      <c r="R202" s="9" t="e">
        <f>IF('Sources of Funds'!$G$43&gt;R150,0,IF(Q204-$D$200&gt;0,$D$196*Q204,0))</f>
        <v>#REF!</v>
      </c>
      <c r="S202" s="9" t="e">
        <f>IF('Sources of Funds'!$G$43&gt;S150,0,IF(R204-$D$200&gt;0,$D$196*R204,0))</f>
        <v>#REF!</v>
      </c>
      <c r="T202" s="9" t="e">
        <f>IF('Sources of Funds'!$G$43&gt;T150,0,IF(S204-$D$200&gt;0,$D$196*S204,0))</f>
        <v>#REF!</v>
      </c>
      <c r="U202" s="9" t="e">
        <f>IF('Sources of Funds'!$G$43&gt;U150,0,IF(T204-$D$200&gt;0,$D$196*T204,0))</f>
        <v>#REF!</v>
      </c>
      <c r="V202" s="9" t="e">
        <f>IF('Sources of Funds'!$G$43&gt;V150,0,IF(U204-$D$200&gt;0,$D$196*U204,0))</f>
        <v>#REF!</v>
      </c>
      <c r="W202" s="9" t="e">
        <f>IF('Sources of Funds'!$G$43&gt;W150,0,IF(V204-$D$200&gt;0,$D$196*V204,0))</f>
        <v>#REF!</v>
      </c>
      <c r="X202" s="9" t="e">
        <f>IF('Sources of Funds'!$G$43&gt;X150,0,IF(W204-$D$200&gt;0,$D$196*W204,0))</f>
        <v>#REF!</v>
      </c>
      <c r="Y202" s="9" t="e">
        <f>IF('Sources of Funds'!$G$43&gt;Y150,0,IF(X204-$D$200&gt;0,$D$196*X204,0))</f>
        <v>#REF!</v>
      </c>
      <c r="Z202" s="9" t="e">
        <f>IF('Sources of Funds'!$G$43&gt;Z150,0,IF(Y204-$D$200&gt;0,$D$196*Y204,0))</f>
        <v>#REF!</v>
      </c>
      <c r="AA202" s="9" t="e">
        <f>IF('Sources of Funds'!$G$43&gt;AA150,0,IF(Z204-$D$200&gt;0,$D$196*Z204,0))</f>
        <v>#REF!</v>
      </c>
      <c r="AB202" s="9" t="e">
        <f>IF('Sources of Funds'!$G$43&gt;AB150,0,IF(AA204-$D$200&gt;0,$D$196*AA204,0))</f>
        <v>#REF!</v>
      </c>
      <c r="AC202" s="9" t="e">
        <f>IF('Sources of Funds'!$G$43&gt;AC150,0,IF(AB204-$D$200&gt;0,$D$196*AB204,0))</f>
        <v>#REF!</v>
      </c>
      <c r="AD202" s="9" t="e">
        <f>IF('Sources of Funds'!$G$43&gt;AD150,0,IF(AC204-$D$200&gt;0,$D$196*AC204,0))</f>
        <v>#REF!</v>
      </c>
      <c r="AE202" s="9" t="e">
        <f>IF('Sources of Funds'!$G$43&gt;AE150,0,IF(AD204-$D$200&gt;0,$D$196*AD204,0))</f>
        <v>#REF!</v>
      </c>
      <c r="AF202" s="9" t="e">
        <f>IF('Sources of Funds'!$G$43&gt;AF150,0,IF(AE204-$D$200&gt;0,$D$196*AE204,0))</f>
        <v>#REF!</v>
      </c>
      <c r="AG202" s="9" t="e">
        <f>IF('Sources of Funds'!$G$43&gt;AG150,0,IF(AF204-$D$200&gt;0,$D$196*AF204,0))</f>
        <v>#REF!</v>
      </c>
      <c r="AH202" s="9" t="e">
        <f>IF('Sources of Funds'!$G$43&gt;AH150,0,IF(AG204-$D$200&gt;0,$D$196*AG204,0))</f>
        <v>#REF!</v>
      </c>
      <c r="AI202" s="9" t="e">
        <f>IF('Sources of Funds'!$G$43&gt;AI150,0,IF(AH204-$D$200&gt;0,$D$196*AH204,0))</f>
        <v>#REF!</v>
      </c>
      <c r="AJ202" s="9" t="e">
        <f>IF('Sources of Funds'!$G$43&gt;AJ150,0,IF(AI204-$D$200&gt;0,$D$196*AI204,0))</f>
        <v>#REF!</v>
      </c>
      <c r="AK202" s="9" t="e">
        <f>IF('Sources of Funds'!$G$43&gt;AK150,0,IF(AJ204-$D$200&gt;0,$D$196*AJ204,0))</f>
        <v>#REF!</v>
      </c>
      <c r="AL202" s="9" t="e">
        <f>IF('Sources of Funds'!$G$43&gt;AL150,0,IF(AK204-$D$200&gt;0,$D$196*AK204,0))</f>
        <v>#REF!</v>
      </c>
      <c r="AM202" s="9" t="e">
        <f>IF('Sources of Funds'!$G$43&gt;AM150,0,IF(AL204-$D$200&gt;0,$D$196*AL204,0))</f>
        <v>#REF!</v>
      </c>
      <c r="AN202" s="9" t="e">
        <f>IF('Sources of Funds'!$G$43&gt;AN150,0,IF(AM204-$D$200&gt;0,$D$196*AM204,0))</f>
        <v>#REF!</v>
      </c>
      <c r="AO202" s="9" t="e">
        <f>IF('Sources of Funds'!$G$43&gt;AO150,0,IF(AN204-$D$200&gt;0,$D$196*AN204,0))</f>
        <v>#REF!</v>
      </c>
      <c r="AP202" s="9" t="e">
        <f>IF('Sources of Funds'!$G$43&gt;AP150,0,IF(AO204-$D$200&gt;0,$D$196*AO204,0))</f>
        <v>#REF!</v>
      </c>
      <c r="AQ202" s="9" t="e">
        <f>IF('Sources of Funds'!$G$43&gt;AQ150,0,IF(AP204-$D$200&gt;0,$D$196*AP204,0))</f>
        <v>#REF!</v>
      </c>
    </row>
    <row r="203" spans="2:43" hidden="1">
      <c r="B203" s="7" t="s">
        <v>114</v>
      </c>
      <c r="C203" s="7"/>
      <c r="D203" s="9"/>
      <c r="E203" s="9">
        <f t="shared" ref="E203:AQ203" si="66">E201-E202</f>
        <v>0</v>
      </c>
      <c r="F203" s="9">
        <f t="shared" si="66"/>
        <v>0</v>
      </c>
      <c r="G203" s="9">
        <f t="shared" si="66"/>
        <v>0</v>
      </c>
      <c r="H203" s="9">
        <f t="shared" si="66"/>
        <v>0</v>
      </c>
      <c r="I203" s="9">
        <f t="shared" si="66"/>
        <v>0</v>
      </c>
      <c r="J203" s="9">
        <f t="shared" si="66"/>
        <v>0</v>
      </c>
      <c r="K203" s="9">
        <f t="shared" si="66"/>
        <v>0</v>
      </c>
      <c r="L203" s="9">
        <f t="shared" si="66"/>
        <v>0</v>
      </c>
      <c r="M203" s="9">
        <f t="shared" si="66"/>
        <v>0</v>
      </c>
      <c r="N203" s="9">
        <f t="shared" si="66"/>
        <v>0</v>
      </c>
      <c r="O203" s="9" t="e">
        <f t="shared" si="66"/>
        <v>#REF!</v>
      </c>
      <c r="P203" s="9" t="e">
        <f t="shared" si="66"/>
        <v>#REF!</v>
      </c>
      <c r="Q203" s="9" t="e">
        <f t="shared" si="66"/>
        <v>#REF!</v>
      </c>
      <c r="R203" s="9" t="e">
        <f t="shared" si="66"/>
        <v>#REF!</v>
      </c>
      <c r="S203" s="9" t="e">
        <f t="shared" si="66"/>
        <v>#REF!</v>
      </c>
      <c r="T203" s="9" t="e">
        <f t="shared" si="66"/>
        <v>#REF!</v>
      </c>
      <c r="U203" s="9" t="e">
        <f t="shared" si="66"/>
        <v>#REF!</v>
      </c>
      <c r="V203" s="9" t="e">
        <f t="shared" si="66"/>
        <v>#REF!</v>
      </c>
      <c r="W203" s="9" t="e">
        <f t="shared" si="66"/>
        <v>#REF!</v>
      </c>
      <c r="X203" s="9" t="e">
        <f t="shared" si="66"/>
        <v>#REF!</v>
      </c>
      <c r="Y203" s="9" t="e">
        <f t="shared" si="66"/>
        <v>#REF!</v>
      </c>
      <c r="Z203" s="9" t="e">
        <f t="shared" si="66"/>
        <v>#REF!</v>
      </c>
      <c r="AA203" s="9" t="e">
        <f t="shared" si="66"/>
        <v>#REF!</v>
      </c>
      <c r="AB203" s="9" t="e">
        <f t="shared" si="66"/>
        <v>#REF!</v>
      </c>
      <c r="AC203" s="9" t="e">
        <f t="shared" si="66"/>
        <v>#REF!</v>
      </c>
      <c r="AD203" s="9" t="e">
        <f t="shared" si="66"/>
        <v>#REF!</v>
      </c>
      <c r="AE203" s="9" t="e">
        <f t="shared" si="66"/>
        <v>#REF!</v>
      </c>
      <c r="AF203" s="9" t="e">
        <f t="shared" si="66"/>
        <v>#REF!</v>
      </c>
      <c r="AG203" s="9" t="e">
        <f t="shared" si="66"/>
        <v>#REF!</v>
      </c>
      <c r="AH203" s="9" t="e">
        <f t="shared" si="66"/>
        <v>#REF!</v>
      </c>
      <c r="AI203" s="9" t="e">
        <f t="shared" si="66"/>
        <v>#REF!</v>
      </c>
      <c r="AJ203" s="9" t="e">
        <f t="shared" si="66"/>
        <v>#REF!</v>
      </c>
      <c r="AK203" s="9" t="e">
        <f t="shared" si="66"/>
        <v>#REF!</v>
      </c>
      <c r="AL203" s="9" t="e">
        <f t="shared" si="66"/>
        <v>#REF!</v>
      </c>
      <c r="AM203" s="9" t="e">
        <f t="shared" si="66"/>
        <v>#REF!</v>
      </c>
      <c r="AN203" s="9" t="e">
        <f t="shared" si="66"/>
        <v>#REF!</v>
      </c>
      <c r="AO203" s="9" t="e">
        <f t="shared" si="66"/>
        <v>#REF!</v>
      </c>
      <c r="AP203" s="9" t="e">
        <f t="shared" si="66"/>
        <v>#REF!</v>
      </c>
      <c r="AQ203" s="9" t="e">
        <f t="shared" si="66"/>
        <v>#REF!</v>
      </c>
    </row>
    <row r="204" spans="2:43" hidden="1">
      <c r="B204" s="7" t="s">
        <v>175</v>
      </c>
      <c r="C204" s="7"/>
      <c r="D204" s="9"/>
      <c r="E204" s="9">
        <f>D198-E203</f>
        <v>0</v>
      </c>
      <c r="F204" s="9">
        <f>E206-F203</f>
        <v>0</v>
      </c>
      <c r="G204" s="9">
        <f t="shared" ref="G204:AQ204" si="67">F206-G203</f>
        <v>0</v>
      </c>
      <c r="H204" s="9">
        <f t="shared" si="67"/>
        <v>0</v>
      </c>
      <c r="I204" s="9">
        <f t="shared" si="67"/>
        <v>0</v>
      </c>
      <c r="J204" s="9">
        <f t="shared" si="67"/>
        <v>0</v>
      </c>
      <c r="K204" s="9">
        <f t="shared" si="67"/>
        <v>0</v>
      </c>
      <c r="L204" s="9">
        <f t="shared" si="67"/>
        <v>0</v>
      </c>
      <c r="M204" s="9">
        <f>L206-M203</f>
        <v>0</v>
      </c>
      <c r="N204" s="9">
        <f t="shared" si="67"/>
        <v>0</v>
      </c>
      <c r="O204" s="9" t="e">
        <f>#REF!-O203</f>
        <v>#REF!</v>
      </c>
      <c r="P204" s="9" t="e">
        <f t="shared" si="67"/>
        <v>#REF!</v>
      </c>
      <c r="Q204" s="9" t="e">
        <f t="shared" si="67"/>
        <v>#REF!</v>
      </c>
      <c r="R204" s="9" t="e">
        <f t="shared" si="67"/>
        <v>#REF!</v>
      </c>
      <c r="S204" s="9" t="e">
        <f t="shared" si="67"/>
        <v>#REF!</v>
      </c>
      <c r="T204" s="9" t="e">
        <f t="shared" si="67"/>
        <v>#REF!</v>
      </c>
      <c r="U204" s="9" t="e">
        <f t="shared" si="67"/>
        <v>#REF!</v>
      </c>
      <c r="V204" s="9" t="e">
        <f t="shared" si="67"/>
        <v>#REF!</v>
      </c>
      <c r="W204" s="9" t="e">
        <f t="shared" si="67"/>
        <v>#REF!</v>
      </c>
      <c r="X204" s="9" t="e">
        <f t="shared" si="67"/>
        <v>#REF!</v>
      </c>
      <c r="Y204" s="9" t="e">
        <f t="shared" si="67"/>
        <v>#REF!</v>
      </c>
      <c r="Z204" s="9" t="e">
        <f t="shared" si="67"/>
        <v>#REF!</v>
      </c>
      <c r="AA204" s="9" t="e">
        <f t="shared" si="67"/>
        <v>#REF!</v>
      </c>
      <c r="AB204" s="9" t="e">
        <f t="shared" si="67"/>
        <v>#REF!</v>
      </c>
      <c r="AC204" s="9" t="e">
        <f t="shared" si="67"/>
        <v>#REF!</v>
      </c>
      <c r="AD204" s="9" t="e">
        <f t="shared" si="67"/>
        <v>#REF!</v>
      </c>
      <c r="AE204" s="9" t="e">
        <f t="shared" si="67"/>
        <v>#REF!</v>
      </c>
      <c r="AF204" s="9" t="e">
        <f t="shared" si="67"/>
        <v>#REF!</v>
      </c>
      <c r="AG204" s="9" t="e">
        <f t="shared" si="67"/>
        <v>#REF!</v>
      </c>
      <c r="AH204" s="9" t="e">
        <f t="shared" si="67"/>
        <v>#REF!</v>
      </c>
      <c r="AI204" s="9" t="e">
        <f t="shared" si="67"/>
        <v>#REF!</v>
      </c>
      <c r="AJ204" s="9" t="e">
        <f t="shared" si="67"/>
        <v>#REF!</v>
      </c>
      <c r="AK204" s="9" t="e">
        <f t="shared" si="67"/>
        <v>#REF!</v>
      </c>
      <c r="AL204" s="9" t="e">
        <f t="shared" si="67"/>
        <v>#REF!</v>
      </c>
      <c r="AM204" s="9" t="e">
        <f t="shared" si="67"/>
        <v>#REF!</v>
      </c>
      <c r="AN204" s="9" t="e">
        <f t="shared" si="67"/>
        <v>#REF!</v>
      </c>
      <c r="AO204" s="9" t="e">
        <f t="shared" si="67"/>
        <v>#REF!</v>
      </c>
      <c r="AP204" s="9" t="e">
        <f t="shared" si="67"/>
        <v>#REF!</v>
      </c>
      <c r="AQ204" s="9" t="e">
        <f t="shared" si="67"/>
        <v>#REF!</v>
      </c>
    </row>
    <row r="205" spans="2:43" hidden="1">
      <c r="B205" s="4" t="s">
        <v>133</v>
      </c>
      <c r="C205" s="4"/>
      <c r="D205" s="4"/>
      <c r="E205" s="9">
        <f>IF(E204=0,0,+D196*D198-E202)</f>
        <v>0</v>
      </c>
      <c r="F205" s="9">
        <f>IF(F204=0,0,$D$196*(E204+E205)-F202)</f>
        <v>0</v>
      </c>
      <c r="G205" s="9">
        <f>IF(G204=0,0,$D$196*(F204+F205)-G202)</f>
        <v>0</v>
      </c>
      <c r="H205" s="9">
        <f>IF(H204=0,0,$D$196*(G204+G205)-H202)</f>
        <v>0</v>
      </c>
      <c r="I205" s="9">
        <f>IF(I204=0,0,$D$196*(H204+H205)-I202)</f>
        <v>0</v>
      </c>
      <c r="J205" s="9">
        <f>IF(J204=0,0,$D$196*(I204+I205)-J202)</f>
        <v>0</v>
      </c>
      <c r="K205" s="9">
        <f>IF(K204=0,0,$D$196*(J204+J205)-K202)</f>
        <v>0</v>
      </c>
      <c r="L205" s="9">
        <f>IF(L204=0,0,$D$196*(K204+K205)-L202)</f>
        <v>0</v>
      </c>
      <c r="M205" s="9">
        <f>IF(M204=0,0,$D$196*(L204+L205)-M202)</f>
        <v>0</v>
      </c>
      <c r="N205" s="9">
        <f>IF(N204=0,0,$D$196*(M204+M205)-N202)</f>
        <v>0</v>
      </c>
      <c r="O205" s="9" t="e">
        <f>IF(O204=0,0,$D$196*(#REF!+#REF!)-O202)</f>
        <v>#REF!</v>
      </c>
      <c r="P205" s="9" t="e">
        <f>IF(P204=0,0,$D$196*(O204+O205)-P202)</f>
        <v>#REF!</v>
      </c>
      <c r="Q205" s="9" t="e">
        <f>IF(Q204=0,0,$D$196*(P204+P205)-Q202)</f>
        <v>#REF!</v>
      </c>
      <c r="R205" s="9" t="e">
        <f>IF(R204=0,0,$D$196*(Q204+Q205)-R202)</f>
        <v>#REF!</v>
      </c>
      <c r="S205" s="9" t="e">
        <f>IF(S204=0,0,$D$196*(R204+R205)-S202)</f>
        <v>#REF!</v>
      </c>
      <c r="T205" s="9" t="e">
        <f>IF(T204=0,0,$D$196*(S204+S205)-T202)</f>
        <v>#REF!</v>
      </c>
      <c r="U205" s="9" t="e">
        <f>IF(U204=0,0,$D$196*(T204+T205)-U202)</f>
        <v>#REF!</v>
      </c>
      <c r="V205" s="9" t="e">
        <f>IF(V204=0,0,$D$196*(U204+U205)-V202)</f>
        <v>#REF!</v>
      </c>
      <c r="W205" s="9" t="e">
        <f>IF(W204=0,0,$D$196*(V204+V205)-W202)</f>
        <v>#REF!</v>
      </c>
      <c r="X205" s="9" t="e">
        <f>IF(X204=0,0,$D$196*(W204+W205)-X202)</f>
        <v>#REF!</v>
      </c>
      <c r="Y205" s="9" t="e">
        <f>IF(Y204=0,0,$D$196*(X204+X205)-Y202)</f>
        <v>#REF!</v>
      </c>
      <c r="Z205" s="9" t="e">
        <f>IF(Z204=0,0,$D$196*(Y204+Y205)-Z202)</f>
        <v>#REF!</v>
      </c>
      <c r="AA205" s="9" t="e">
        <f>IF(AA204=0,0,$D$196*(Z204+Z205)-AA202)</f>
        <v>#REF!</v>
      </c>
      <c r="AB205" s="9" t="e">
        <f>IF(AB204=0,0,$D$196*(AA204+AA205)-AB202)</f>
        <v>#REF!</v>
      </c>
      <c r="AC205" s="9" t="e">
        <f>IF(AC204=0,0,$D$196*(AB204+AB205)-AC202)</f>
        <v>#REF!</v>
      </c>
      <c r="AD205" s="9" t="e">
        <f>IF(AD204=0,0,$D$196*(AC204+AC205)-AD202)</f>
        <v>#REF!</v>
      </c>
      <c r="AE205" s="9" t="e">
        <f>IF(AE204=0,0,$D$196*(AD204+AD205)-AE202)</f>
        <v>#REF!</v>
      </c>
      <c r="AF205" s="9" t="e">
        <f>IF(AF204=0,0,$D$196*(AE204+AE205)-AF202)</f>
        <v>#REF!</v>
      </c>
      <c r="AG205" s="9" t="e">
        <f>IF(AG204=0,0,$D$196*(AF204+AF205)-AG202)</f>
        <v>#REF!</v>
      </c>
      <c r="AH205" s="9" t="e">
        <f>IF(AH204=0,0,$D$196*(AG204+AG205)-AH202)</f>
        <v>#REF!</v>
      </c>
      <c r="AI205" s="9" t="e">
        <f>IF(AI204=0,0,$D$196*(AH204+AH205)-AI202)</f>
        <v>#REF!</v>
      </c>
      <c r="AJ205" s="9" t="e">
        <f>IF(AJ204=0,0,$D$196*(AI204+AI205)-AJ202)</f>
        <v>#REF!</v>
      </c>
      <c r="AK205" s="9" t="e">
        <f>IF(AK204=0,0,$D$196*(AJ204+AJ205)-AK202)</f>
        <v>#REF!</v>
      </c>
      <c r="AL205" s="9" t="e">
        <f>IF(AL204=0,0,$D$196*(AK204+AK205)-AL202)</f>
        <v>#REF!</v>
      </c>
      <c r="AM205" s="9" t="e">
        <f>IF(AM204=0,0,$D$196*(AL204+AL205)-AM202)</f>
        <v>#REF!</v>
      </c>
      <c r="AN205" s="9" t="e">
        <f>IF(AN204=0,0,$D$196*(AM204+AM205)-AN202)</f>
        <v>#REF!</v>
      </c>
      <c r="AO205" s="9" t="e">
        <f>IF(AO204=0,0,$D$196*(AN204+AN205)-AO202)</f>
        <v>#REF!</v>
      </c>
      <c r="AP205" s="9" t="e">
        <f>IF(AP204=0,0,$D$196*(AO204+AO205)-AP202)</f>
        <v>#REF!</v>
      </c>
      <c r="AQ205" s="9" t="e">
        <f>IF(AQ204=0,0,$D$196*(AP204+AP205)-AQ202)</f>
        <v>#REF!</v>
      </c>
    </row>
    <row r="206" spans="2:43" hidden="1">
      <c r="B206" s="4" t="s">
        <v>176</v>
      </c>
      <c r="C206" s="4"/>
      <c r="D206" s="4"/>
      <c r="E206" s="16">
        <f>E205+E204</f>
        <v>0</v>
      </c>
      <c r="F206" s="16">
        <f t="shared" ref="F206:AQ206" si="68">F205+F204</f>
        <v>0</v>
      </c>
      <c r="G206" s="16">
        <f t="shared" si="68"/>
        <v>0</v>
      </c>
      <c r="H206" s="16">
        <f t="shared" si="68"/>
        <v>0</v>
      </c>
      <c r="I206" s="16">
        <f t="shared" si="68"/>
        <v>0</v>
      </c>
      <c r="J206" s="16">
        <f t="shared" si="68"/>
        <v>0</v>
      </c>
      <c r="K206" s="16">
        <f t="shared" si="68"/>
        <v>0</v>
      </c>
      <c r="L206" s="16">
        <f t="shared" si="68"/>
        <v>0</v>
      </c>
      <c r="M206" s="16">
        <f t="shared" si="68"/>
        <v>0</v>
      </c>
      <c r="N206" s="16">
        <f t="shared" si="68"/>
        <v>0</v>
      </c>
      <c r="O206" s="16" t="e">
        <f t="shared" si="68"/>
        <v>#REF!</v>
      </c>
      <c r="P206" s="16" t="e">
        <f t="shared" si="68"/>
        <v>#REF!</v>
      </c>
      <c r="Q206" s="16" t="e">
        <f t="shared" si="68"/>
        <v>#REF!</v>
      </c>
      <c r="R206" s="16" t="e">
        <f t="shared" si="68"/>
        <v>#REF!</v>
      </c>
      <c r="S206" s="16" t="e">
        <f t="shared" si="68"/>
        <v>#REF!</v>
      </c>
      <c r="T206" s="16" t="e">
        <f t="shared" si="68"/>
        <v>#REF!</v>
      </c>
      <c r="U206" s="16" t="e">
        <f t="shared" si="68"/>
        <v>#REF!</v>
      </c>
      <c r="V206" s="16" t="e">
        <f t="shared" si="68"/>
        <v>#REF!</v>
      </c>
      <c r="W206" s="16" t="e">
        <f t="shared" si="68"/>
        <v>#REF!</v>
      </c>
      <c r="X206" s="16" t="e">
        <f t="shared" si="68"/>
        <v>#REF!</v>
      </c>
      <c r="Y206" s="16" t="e">
        <f t="shared" si="68"/>
        <v>#REF!</v>
      </c>
      <c r="Z206" s="16" t="e">
        <f t="shared" si="68"/>
        <v>#REF!</v>
      </c>
      <c r="AA206" s="16" t="e">
        <f t="shared" si="68"/>
        <v>#REF!</v>
      </c>
      <c r="AB206" s="16" t="e">
        <f t="shared" si="68"/>
        <v>#REF!</v>
      </c>
      <c r="AC206" s="16" t="e">
        <f t="shared" si="68"/>
        <v>#REF!</v>
      </c>
      <c r="AD206" s="16" t="e">
        <f t="shared" si="68"/>
        <v>#REF!</v>
      </c>
      <c r="AE206" s="16" t="e">
        <f t="shared" si="68"/>
        <v>#REF!</v>
      </c>
      <c r="AF206" s="16" t="e">
        <f t="shared" si="68"/>
        <v>#REF!</v>
      </c>
      <c r="AG206" s="16" t="e">
        <f t="shared" si="68"/>
        <v>#REF!</v>
      </c>
      <c r="AH206" s="16" t="e">
        <f t="shared" si="68"/>
        <v>#REF!</v>
      </c>
      <c r="AI206" s="16" t="e">
        <f t="shared" si="68"/>
        <v>#REF!</v>
      </c>
      <c r="AJ206" s="16" t="e">
        <f t="shared" si="68"/>
        <v>#REF!</v>
      </c>
      <c r="AK206" s="16" t="e">
        <f t="shared" si="68"/>
        <v>#REF!</v>
      </c>
      <c r="AL206" s="16" t="e">
        <f t="shared" si="68"/>
        <v>#REF!</v>
      </c>
      <c r="AM206" s="16" t="e">
        <f t="shared" si="68"/>
        <v>#REF!</v>
      </c>
      <c r="AN206" s="16" t="e">
        <f t="shared" si="68"/>
        <v>#REF!</v>
      </c>
      <c r="AO206" s="16" t="e">
        <f t="shared" si="68"/>
        <v>#REF!</v>
      </c>
      <c r="AP206" s="16" t="e">
        <f t="shared" si="68"/>
        <v>#REF!</v>
      </c>
      <c r="AQ206" s="16" t="e">
        <f t="shared" si="68"/>
        <v>#REF!</v>
      </c>
    </row>
    <row r="207" spans="2:43" ht="20.25" hidden="1">
      <c r="B207" s="106" t="s">
        <v>228</v>
      </c>
      <c r="C207" s="106"/>
      <c r="D207" s="4"/>
      <c r="E207" s="16"/>
      <c r="F207" s="16"/>
      <c r="G207" s="16"/>
      <c r="H207" s="16"/>
      <c r="I207" s="16"/>
      <c r="J207" s="16"/>
      <c r="K207" s="110" t="s">
        <v>74</v>
      </c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</row>
    <row r="208" spans="2:43" hidden="1">
      <c r="B208" s="25" t="s">
        <v>118</v>
      </c>
      <c r="C208" s="25"/>
      <c r="D208" s="7"/>
      <c r="E208" s="4">
        <f t="shared" ref="E208:AQ208" si="69">E150</f>
        <v>1</v>
      </c>
      <c r="F208" s="4">
        <f t="shared" si="69"/>
        <v>2</v>
      </c>
      <c r="G208" s="4">
        <f t="shared" si="69"/>
        <v>3</v>
      </c>
      <c r="H208" s="4">
        <f t="shared" si="69"/>
        <v>4</v>
      </c>
      <c r="I208" s="4">
        <f t="shared" si="69"/>
        <v>5</v>
      </c>
      <c r="J208" s="4">
        <f t="shared" si="69"/>
        <v>6</v>
      </c>
      <c r="K208" s="4">
        <f t="shared" si="69"/>
        <v>7</v>
      </c>
      <c r="L208" s="4">
        <f t="shared" si="69"/>
        <v>8</v>
      </c>
      <c r="M208" s="4">
        <f t="shared" si="69"/>
        <v>9</v>
      </c>
      <c r="N208" s="4">
        <f t="shared" si="69"/>
        <v>10</v>
      </c>
      <c r="O208" s="4" t="e">
        <f t="shared" si="69"/>
        <v>#REF!</v>
      </c>
      <c r="P208" s="4" t="e">
        <f t="shared" si="69"/>
        <v>#REF!</v>
      </c>
      <c r="Q208" s="4" t="e">
        <f t="shared" si="69"/>
        <v>#REF!</v>
      </c>
      <c r="R208" s="4" t="e">
        <f t="shared" si="69"/>
        <v>#REF!</v>
      </c>
      <c r="S208" s="4" t="e">
        <f t="shared" si="69"/>
        <v>#REF!</v>
      </c>
      <c r="T208" s="4" t="e">
        <f t="shared" si="69"/>
        <v>#REF!</v>
      </c>
      <c r="U208" s="4" t="e">
        <f t="shared" si="69"/>
        <v>#REF!</v>
      </c>
      <c r="V208" s="4" t="e">
        <f t="shared" si="69"/>
        <v>#REF!</v>
      </c>
      <c r="W208" s="4" t="e">
        <f t="shared" si="69"/>
        <v>#REF!</v>
      </c>
      <c r="X208" s="4" t="e">
        <f t="shared" si="69"/>
        <v>#REF!</v>
      </c>
      <c r="Y208" s="4" t="e">
        <f t="shared" si="69"/>
        <v>#REF!</v>
      </c>
      <c r="Z208" s="4" t="e">
        <f t="shared" si="69"/>
        <v>#REF!</v>
      </c>
      <c r="AA208" s="4" t="e">
        <f t="shared" si="69"/>
        <v>#REF!</v>
      </c>
      <c r="AB208" s="4" t="e">
        <f t="shared" si="69"/>
        <v>#REF!</v>
      </c>
      <c r="AC208" s="4" t="e">
        <f t="shared" si="69"/>
        <v>#REF!</v>
      </c>
      <c r="AD208" s="4" t="e">
        <f t="shared" si="69"/>
        <v>#REF!</v>
      </c>
      <c r="AE208" s="4" t="e">
        <f t="shared" si="69"/>
        <v>#REF!</v>
      </c>
      <c r="AF208" s="4" t="e">
        <f t="shared" si="69"/>
        <v>#REF!</v>
      </c>
      <c r="AG208" s="4" t="e">
        <f t="shared" si="69"/>
        <v>#REF!</v>
      </c>
      <c r="AH208" s="4" t="e">
        <f t="shared" si="69"/>
        <v>#REF!</v>
      </c>
      <c r="AI208" s="4" t="e">
        <f t="shared" si="69"/>
        <v>#REF!</v>
      </c>
      <c r="AJ208" s="4" t="e">
        <f t="shared" si="69"/>
        <v>#REF!</v>
      </c>
      <c r="AK208" s="4" t="e">
        <f t="shared" si="69"/>
        <v>#REF!</v>
      </c>
      <c r="AL208" s="4" t="e">
        <f t="shared" si="69"/>
        <v>#REF!</v>
      </c>
      <c r="AM208" s="4" t="e">
        <f t="shared" si="69"/>
        <v>#REF!</v>
      </c>
      <c r="AN208" s="4" t="e">
        <f t="shared" si="69"/>
        <v>#REF!</v>
      </c>
      <c r="AO208" s="4" t="e">
        <f t="shared" si="69"/>
        <v>#REF!</v>
      </c>
      <c r="AP208" s="4" t="e">
        <f t="shared" si="69"/>
        <v>#REF!</v>
      </c>
      <c r="AQ208" s="4" t="e">
        <f t="shared" si="69"/>
        <v>#REF!</v>
      </c>
    </row>
    <row r="209" spans="2:43" hidden="1">
      <c r="B209" s="17" t="s">
        <v>66</v>
      </c>
      <c r="C209" s="17"/>
      <c r="D209" s="17" t="s">
        <v>66</v>
      </c>
      <c r="E209" s="17" t="s">
        <v>66</v>
      </c>
      <c r="F209" s="17" t="s">
        <v>66</v>
      </c>
      <c r="G209" s="17" t="s">
        <v>66</v>
      </c>
      <c r="H209" s="17" t="s">
        <v>66</v>
      </c>
      <c r="I209" s="17" t="s">
        <v>66</v>
      </c>
      <c r="J209" s="17" t="s">
        <v>66</v>
      </c>
      <c r="K209" s="17" t="s">
        <v>66</v>
      </c>
      <c r="L209" s="17" t="s">
        <v>66</v>
      </c>
      <c r="M209" s="17" t="s">
        <v>66</v>
      </c>
      <c r="N209" s="17" t="s">
        <v>66</v>
      </c>
      <c r="O209" s="17" t="s">
        <v>66</v>
      </c>
      <c r="P209" s="17" t="s">
        <v>66</v>
      </c>
      <c r="Q209" s="17" t="s">
        <v>66</v>
      </c>
      <c r="R209" s="17" t="s">
        <v>66</v>
      </c>
      <c r="S209" s="17" t="s">
        <v>66</v>
      </c>
      <c r="T209" s="17" t="s">
        <v>66</v>
      </c>
      <c r="U209" s="17" t="s">
        <v>66</v>
      </c>
      <c r="V209" s="17" t="s">
        <v>66</v>
      </c>
      <c r="W209" s="17" t="s">
        <v>66</v>
      </c>
      <c r="X209" s="17" t="s">
        <v>66</v>
      </c>
      <c r="Y209" s="17" t="s">
        <v>66</v>
      </c>
      <c r="Z209" s="17" t="s">
        <v>66</v>
      </c>
      <c r="AA209" s="17" t="s">
        <v>66</v>
      </c>
      <c r="AB209" s="17" t="s">
        <v>66</v>
      </c>
      <c r="AC209" s="17" t="s">
        <v>66</v>
      </c>
      <c r="AD209" s="17" t="s">
        <v>66</v>
      </c>
      <c r="AE209" s="17" t="s">
        <v>66</v>
      </c>
      <c r="AF209" s="17" t="s">
        <v>66</v>
      </c>
      <c r="AG209" s="17" t="s">
        <v>66</v>
      </c>
      <c r="AH209" s="17" t="s">
        <v>66</v>
      </c>
      <c r="AI209" s="17" t="s">
        <v>66</v>
      </c>
      <c r="AJ209" s="17" t="s">
        <v>66</v>
      </c>
      <c r="AK209" s="17" t="s">
        <v>66</v>
      </c>
      <c r="AL209" s="17" t="s">
        <v>66</v>
      </c>
      <c r="AM209" s="17" t="s">
        <v>66</v>
      </c>
      <c r="AN209" s="17" t="s">
        <v>66</v>
      </c>
      <c r="AO209" s="17" t="s">
        <v>66</v>
      </c>
      <c r="AP209" s="17" t="s">
        <v>66</v>
      </c>
      <c r="AQ209" s="17" t="s">
        <v>66</v>
      </c>
    </row>
    <row r="210" spans="2:43" hidden="1">
      <c r="B210" s="7" t="s">
        <v>119</v>
      </c>
      <c r="C210" s="7"/>
      <c r="D210" s="11">
        <f>'Sources of Funds'!D44</f>
        <v>0</v>
      </c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</row>
    <row r="211" spans="2:43" hidden="1">
      <c r="B211" s="7" t="s">
        <v>230</v>
      </c>
      <c r="C211" s="7"/>
      <c r="D211" s="12">
        <f>'Sources of Funds'!E44</f>
        <v>0</v>
      </c>
      <c r="E211" s="11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</row>
    <row r="212" spans="2:43" hidden="1">
      <c r="B212" s="4" t="s">
        <v>231</v>
      </c>
      <c r="C212" s="4"/>
      <c r="D212" s="16">
        <f>'Sources of Funds'!C44</f>
        <v>0</v>
      </c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 s="16"/>
      <c r="AP212" s="16"/>
      <c r="AQ212" s="16"/>
    </row>
    <row r="213" spans="2:43" hidden="1">
      <c r="B213" s="4" t="s">
        <v>232</v>
      </c>
      <c r="C213" s="4"/>
      <c r="D213" s="9">
        <f>IF('Sources of Funds'!G44=1,'Rents and Expenses'!D212,INDEX(E220:AQ220,,'Sources of Funds'!G44-1))</f>
        <v>0</v>
      </c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  <c r="AO213" s="16"/>
      <c r="AP213" s="16"/>
      <c r="AQ213" s="16"/>
    </row>
    <row r="214" spans="2:43" hidden="1">
      <c r="B214" s="4" t="s">
        <v>120</v>
      </c>
      <c r="C214" s="4"/>
      <c r="D214" s="16">
        <f>IF(D211=0,0,12*PMT(D210/12,D211*12,-D213))</f>
        <v>0</v>
      </c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 s="16"/>
      <c r="AP214" s="16"/>
      <c r="AQ214" s="16"/>
    </row>
    <row r="215" spans="2:43" hidden="1">
      <c r="B215" s="7" t="s">
        <v>229</v>
      </c>
      <c r="C215" s="7"/>
      <c r="D215" s="9"/>
      <c r="E215" s="9">
        <f>IF('Sources of Funds'!$G$44&gt;'Rents and Expenses'!E150,0,D214)</f>
        <v>0</v>
      </c>
      <c r="F215" s="9">
        <f>IF('Sources of Funds'!$G$44&gt;'Rents and Expenses'!F150,0,IF(E218-$D$214&gt;0,$D$214,E218))</f>
        <v>0</v>
      </c>
      <c r="G215" s="9">
        <f>IF('Sources of Funds'!$G$44&gt;'Rents and Expenses'!G150,0,IF(F218-$D$214&gt;0,$D$214,F218))</f>
        <v>0</v>
      </c>
      <c r="H215" s="9">
        <f>IF('Sources of Funds'!$G$44&gt;'Rents and Expenses'!H150,0,IF(G218-$D$214&gt;0,$D$214,G218))</f>
        <v>0</v>
      </c>
      <c r="I215" s="9">
        <f>IF('Sources of Funds'!$G$44&gt;'Rents and Expenses'!I150,0,IF(H218-$D$214&gt;0,$D$214,H218))</f>
        <v>0</v>
      </c>
      <c r="J215" s="9">
        <f>IF('Sources of Funds'!$G$44&gt;'Rents and Expenses'!J150,0,IF(I218-$D$214&gt;0,$D$214,I218))</f>
        <v>0</v>
      </c>
      <c r="K215" s="9">
        <f>IF('Sources of Funds'!$G$44&gt;'Rents and Expenses'!K150,0,IF(J218-$D$214&gt;0,$D$214,J218))</f>
        <v>0</v>
      </c>
      <c r="L215" s="9">
        <f>IF('Sources of Funds'!$G$44&gt;'Rents and Expenses'!L150,0,IF(K218-$D$214&gt;0,$D$214,K218))</f>
        <v>0</v>
      </c>
      <c r="M215" s="9">
        <f>IF('Sources of Funds'!$G$44&gt;'Rents and Expenses'!M150,0,IF(L218-$D$214&gt;0,$D$214,L218))</f>
        <v>0</v>
      </c>
      <c r="N215" s="9">
        <f>IF('Sources of Funds'!$G$44&gt;'Rents and Expenses'!N150,0,IF(M218-$D$214&gt;0,$D$214,M218))</f>
        <v>0</v>
      </c>
      <c r="O215" s="9" t="e">
        <f>IF('Sources of Funds'!$G$44&gt;'Rents and Expenses'!O150,0,IF(#REF!-$D$214&gt;0,$D$214,#REF!))</f>
        <v>#REF!</v>
      </c>
      <c r="P215" s="9" t="e">
        <f>IF('Sources of Funds'!$G$44&gt;'Rents and Expenses'!P150,0,IF(O218-$D$214&gt;0,$D$214,O218))</f>
        <v>#REF!</v>
      </c>
      <c r="Q215" s="9" t="e">
        <f>IF('Sources of Funds'!$G$44&gt;'Rents and Expenses'!Q150,0,IF(P218-$D$214&gt;0,$D$214,P218))</f>
        <v>#REF!</v>
      </c>
      <c r="R215" s="9" t="e">
        <f>IF('Sources of Funds'!$G$44&gt;'Rents and Expenses'!R150,0,IF(Q218-$D$214&gt;0,$D$214,Q218))</f>
        <v>#REF!</v>
      </c>
      <c r="S215" s="9" t="e">
        <f>IF('Sources of Funds'!$G$44&gt;'Rents and Expenses'!S150,0,IF(R218-$D$214&gt;0,$D$214,R218))</f>
        <v>#REF!</v>
      </c>
      <c r="T215" s="9" t="e">
        <f>IF('Sources of Funds'!$G$44&gt;'Rents and Expenses'!T150,0,IF(S218-$D$214&gt;0,$D$214,S218))</f>
        <v>#REF!</v>
      </c>
      <c r="U215" s="9" t="e">
        <f>IF('Sources of Funds'!$G$44&gt;'Rents and Expenses'!U150,0,IF(T218-$D$214&gt;0,$D$214,T218))</f>
        <v>#REF!</v>
      </c>
      <c r="V215" s="9" t="e">
        <f>IF('Sources of Funds'!$G$44&gt;'Rents and Expenses'!V150,0,IF(U218-$D$214&gt;0,$D$214,U218))</f>
        <v>#REF!</v>
      </c>
      <c r="W215" s="9" t="e">
        <f>IF('Sources of Funds'!$G$44&gt;'Rents and Expenses'!W150,0,IF(V218-$D$214&gt;0,$D$214,V218))</f>
        <v>#REF!</v>
      </c>
      <c r="X215" s="9" t="e">
        <f>IF('Sources of Funds'!$G$44&gt;'Rents and Expenses'!X150,0,IF(W218-$D$214&gt;0,$D$214,W218))</f>
        <v>#REF!</v>
      </c>
      <c r="Y215" s="9" t="e">
        <f>IF('Sources of Funds'!$G$44&gt;'Rents and Expenses'!Y150,0,IF(X218-$D$214&gt;0,$D$214,X218))</f>
        <v>#REF!</v>
      </c>
      <c r="Z215" s="9" t="e">
        <f>IF('Sources of Funds'!$G$44&gt;'Rents and Expenses'!Z150,0,IF(Y218-$D$214&gt;0,$D$214,Y218))</f>
        <v>#REF!</v>
      </c>
      <c r="AA215" s="9" t="e">
        <f>IF('Sources of Funds'!$G$44&gt;'Rents and Expenses'!AA150,0,IF(Z218-$D$214&gt;0,$D$214,Z218))</f>
        <v>#REF!</v>
      </c>
      <c r="AB215" s="9" t="e">
        <f>IF('Sources of Funds'!$G$44&gt;'Rents and Expenses'!AB150,0,IF(AA218-$D$214&gt;0,$D$214,AA218))</f>
        <v>#REF!</v>
      </c>
      <c r="AC215" s="9" t="e">
        <f>IF('Sources of Funds'!$G$44&gt;'Rents and Expenses'!AC150,0,IF(AB218-$D$214&gt;0,$D$214,AB218))</f>
        <v>#REF!</v>
      </c>
      <c r="AD215" s="9" t="e">
        <f>IF('Sources of Funds'!$G$44&gt;'Rents and Expenses'!AD150,0,IF(AC218-$D$214&gt;0,$D$214,AC218))</f>
        <v>#REF!</v>
      </c>
      <c r="AE215" s="9" t="e">
        <f>IF('Sources of Funds'!$G$44&gt;'Rents and Expenses'!AE150,0,IF(AD218-$D$214&gt;0,$D$214,AD218))</f>
        <v>#REF!</v>
      </c>
      <c r="AF215" s="9" t="e">
        <f>IF('Sources of Funds'!$G$44&gt;'Rents and Expenses'!AF150,0,IF(AE218-$D$214&gt;0,$D$214,AE218))</f>
        <v>#REF!</v>
      </c>
      <c r="AG215" s="9" t="e">
        <f>IF('Sources of Funds'!$G$44&gt;'Rents and Expenses'!AG150,0,IF(AF218-$D$214&gt;0,$D$214,AF218))</f>
        <v>#REF!</v>
      </c>
      <c r="AH215" s="9" t="e">
        <f>IF('Sources of Funds'!$G$44&gt;'Rents and Expenses'!AH150,0,IF(AG218-$D$214&gt;0,$D$214,AG218))</f>
        <v>#REF!</v>
      </c>
      <c r="AI215" s="9" t="e">
        <f>IF('Sources of Funds'!$G$44&gt;'Rents and Expenses'!AI150,0,IF(AH218-$D$214&gt;0,$D$214,AH218))</f>
        <v>#REF!</v>
      </c>
      <c r="AJ215" s="9" t="e">
        <f>IF('Sources of Funds'!$G$44&gt;'Rents and Expenses'!AJ150,0,IF(AI218-$D$214&gt;0,$D$214,AI218))</f>
        <v>#REF!</v>
      </c>
      <c r="AK215" s="9" t="e">
        <f>IF('Sources of Funds'!$G$44&gt;'Rents and Expenses'!AK150,0,IF(AJ218-$D$214&gt;0,$D$214,AJ218))</f>
        <v>#REF!</v>
      </c>
      <c r="AL215" s="9" t="e">
        <f>IF('Sources of Funds'!$G$44&gt;'Rents and Expenses'!AL150,0,IF(AK218-$D$214&gt;0,$D$214,AK218))</f>
        <v>#REF!</v>
      </c>
      <c r="AM215" s="9" t="e">
        <f>IF('Sources of Funds'!$G$44&gt;'Rents and Expenses'!AM150,0,IF(AL218-$D$214&gt;0,$D$214,AL218))</f>
        <v>#REF!</v>
      </c>
      <c r="AN215" s="9" t="e">
        <f>IF('Sources of Funds'!$G$44&gt;'Rents and Expenses'!AN150,0,IF(AM218-$D$214&gt;0,$D$214,AM218))</f>
        <v>#REF!</v>
      </c>
      <c r="AO215" s="9" t="e">
        <f>IF('Sources of Funds'!$G$44&gt;'Rents and Expenses'!AO150,0,IF(AN218-$D$214&gt;0,$D$214,AN218))</f>
        <v>#REF!</v>
      </c>
      <c r="AP215" s="9" t="e">
        <f>IF('Sources of Funds'!$G$44&gt;'Rents and Expenses'!AP150,0,IF(AO218-$D$214&gt;0,$D$214,AO218))</f>
        <v>#REF!</v>
      </c>
      <c r="AQ215" s="9" t="e">
        <f>IF('Sources of Funds'!$G$44&gt;'Rents and Expenses'!AQ150,0,IF(AP218-$D$214&gt;0,$D$214,AP218))</f>
        <v>#REF!</v>
      </c>
    </row>
    <row r="216" spans="2:43" hidden="1">
      <c r="B216" s="7" t="s">
        <v>113</v>
      </c>
      <c r="C216" s="7"/>
      <c r="D216" s="9"/>
      <c r="E216" s="9">
        <f>IF('Sources of Funds'!$G$44&gt;E150,0,D212*$D$210)</f>
        <v>0</v>
      </c>
      <c r="F216" s="9">
        <f>IF('Sources of Funds'!$G$44&gt;F150,0,IF(E218-$D$214&gt;0,$D$210*E218,0))</f>
        <v>0</v>
      </c>
      <c r="G216" s="9">
        <f>IF('Sources of Funds'!$G$44&gt;G150,0,IF(F218-$D$214&gt;0,$D$210*F218,0))</f>
        <v>0</v>
      </c>
      <c r="H216" s="9">
        <f>IF('Sources of Funds'!$G$44&gt;H150,0,IF(G218-$D$214&gt;0,$D$210*G218,0))</f>
        <v>0</v>
      </c>
      <c r="I216" s="9">
        <f>IF('Sources of Funds'!$G$44&gt;I150,0,IF(H218-$D$214&gt;0,$D$210*H218,0))</f>
        <v>0</v>
      </c>
      <c r="J216" s="9">
        <f>IF('Sources of Funds'!$G$44&gt;J150,0,IF(I218-$D$214&gt;0,$D$210*I218,0))</f>
        <v>0</v>
      </c>
      <c r="K216" s="9">
        <f>IF('Sources of Funds'!$G$44&gt;K150,0,IF(J218-$D$214&gt;0,$D$210*J218,0))</f>
        <v>0</v>
      </c>
      <c r="L216" s="9">
        <f>IF('Sources of Funds'!$G$44&gt;L150,0,IF(K218-$D$214&gt;0,$D$210*K218,0))</f>
        <v>0</v>
      </c>
      <c r="M216" s="9">
        <f>IF('Sources of Funds'!$G$44&gt;M150,0,IF(L218-$D$214&gt;0,$D$210*L218,0))</f>
        <v>0</v>
      </c>
      <c r="N216" s="9">
        <f>IF('Sources of Funds'!$G$44&gt;N150,0,IF(M218-$D$214&gt;0,$D$210*M218,0))</f>
        <v>0</v>
      </c>
      <c r="O216" s="9" t="e">
        <f>IF('Sources of Funds'!$G$44&gt;O150,0,IF(#REF!-$D$214&gt;0,$D$210*#REF!,0))</f>
        <v>#REF!</v>
      </c>
      <c r="P216" s="9" t="e">
        <f>IF('Sources of Funds'!$G$44&gt;P150,0,IF(O218-$D$214&gt;0,$D$210*O218,0))</f>
        <v>#REF!</v>
      </c>
      <c r="Q216" s="9" t="e">
        <f>IF('Sources of Funds'!$G$44&gt;Q150,0,IF(P218-$D$214&gt;0,$D$210*P218,0))</f>
        <v>#REF!</v>
      </c>
      <c r="R216" s="9" t="e">
        <f>IF('Sources of Funds'!$G$44&gt;R150,0,IF(Q218-$D$214&gt;0,$D$210*Q218,0))</f>
        <v>#REF!</v>
      </c>
      <c r="S216" s="9" t="e">
        <f>IF('Sources of Funds'!$G$44&gt;S150,0,IF(R218-$D$214&gt;0,$D$210*R218,0))</f>
        <v>#REF!</v>
      </c>
      <c r="T216" s="9" t="e">
        <f>IF('Sources of Funds'!$G$44&gt;T150,0,IF(S218-$D$214&gt;0,$D$210*S218,0))</f>
        <v>#REF!</v>
      </c>
      <c r="U216" s="9" t="e">
        <f>IF('Sources of Funds'!$G$44&gt;U150,0,IF(T218-$D$214&gt;0,$D$210*T218,0))</f>
        <v>#REF!</v>
      </c>
      <c r="V216" s="9" t="e">
        <f>IF('Sources of Funds'!$G$44&gt;V150,0,IF(U218-$D$214&gt;0,$D$210*U218,0))</f>
        <v>#REF!</v>
      </c>
      <c r="W216" s="9" t="e">
        <f>IF('Sources of Funds'!$G$44&gt;W150,0,IF(V218-$D$214&gt;0,$D$210*V218,0))</f>
        <v>#REF!</v>
      </c>
      <c r="X216" s="9" t="e">
        <f>IF('Sources of Funds'!$G$44&gt;X150,0,IF(W218-$D$214&gt;0,$D$210*W218,0))</f>
        <v>#REF!</v>
      </c>
      <c r="Y216" s="9" t="e">
        <f>IF('Sources of Funds'!$G$44&gt;Y150,0,IF(X218-$D$214&gt;0,$D$210*X218,0))</f>
        <v>#REF!</v>
      </c>
      <c r="Z216" s="9" t="e">
        <f>IF('Sources of Funds'!$G$44&gt;Z150,0,IF(Y218-$D$214&gt;0,$D$210*Y218,0))</f>
        <v>#REF!</v>
      </c>
      <c r="AA216" s="9" t="e">
        <f>IF('Sources of Funds'!$G$44&gt;AA150,0,IF(Z218-$D$214&gt;0,$D$210*Z218,0))</f>
        <v>#REF!</v>
      </c>
      <c r="AB216" s="9" t="e">
        <f>IF('Sources of Funds'!$G$44&gt;AB150,0,IF(AA218-$D$214&gt;0,$D$210*AA218,0))</f>
        <v>#REF!</v>
      </c>
      <c r="AC216" s="9" t="e">
        <f>IF('Sources of Funds'!$G$44&gt;AC150,0,IF(AB218-$D$214&gt;0,$D$210*AB218,0))</f>
        <v>#REF!</v>
      </c>
      <c r="AD216" s="9" t="e">
        <f>IF('Sources of Funds'!$G$44&gt;AD150,0,IF(AC218-$D$214&gt;0,$D$210*AC218,0))</f>
        <v>#REF!</v>
      </c>
      <c r="AE216" s="9" t="e">
        <f>IF('Sources of Funds'!$G$44&gt;AE150,0,IF(AD218-$D$214&gt;0,$D$210*AD218,0))</f>
        <v>#REF!</v>
      </c>
      <c r="AF216" s="9" t="e">
        <f>IF('Sources of Funds'!$G$44&gt;AF150,0,IF(AE218-$D$214&gt;0,$D$210*AE218,0))</f>
        <v>#REF!</v>
      </c>
      <c r="AG216" s="9" t="e">
        <f>IF('Sources of Funds'!$G$44&gt;AG150,0,IF(AF218-$D$214&gt;0,$D$210*AF218,0))</f>
        <v>#REF!</v>
      </c>
      <c r="AH216" s="9" t="e">
        <f>IF('Sources of Funds'!$G$44&gt;AH150,0,IF(AG218-$D$214&gt;0,$D$210*AG218,0))</f>
        <v>#REF!</v>
      </c>
      <c r="AI216" s="9" t="e">
        <f>IF('Sources of Funds'!$G$44&gt;AI150,0,IF(AH218-$D$214&gt;0,$D$210*AH218,0))</f>
        <v>#REF!</v>
      </c>
      <c r="AJ216" s="9" t="e">
        <f>IF('Sources of Funds'!$G$44&gt;AJ150,0,IF(AI218-$D$214&gt;0,$D$210*AI218,0))</f>
        <v>#REF!</v>
      </c>
      <c r="AK216" s="9" t="e">
        <f>IF('Sources of Funds'!$G$44&gt;AK150,0,IF(AJ218-$D$214&gt;0,$D$210*AJ218,0))</f>
        <v>#REF!</v>
      </c>
      <c r="AL216" s="9" t="e">
        <f>IF('Sources of Funds'!$G$44&gt;AL150,0,IF(AK218-$D$214&gt;0,$D$210*AK218,0))</f>
        <v>#REF!</v>
      </c>
      <c r="AM216" s="9" t="e">
        <f>IF('Sources of Funds'!$G$44&gt;AM150,0,IF(AL218-$D$214&gt;0,$D$210*AL218,0))</f>
        <v>#REF!</v>
      </c>
      <c r="AN216" s="9" t="e">
        <f>IF('Sources of Funds'!$G$44&gt;AN150,0,IF(AM218-$D$214&gt;0,$D$210*AM218,0))</f>
        <v>#REF!</v>
      </c>
      <c r="AO216" s="9" t="e">
        <f>IF('Sources of Funds'!$G$44&gt;AO150,0,IF(AN218-$D$214&gt;0,$D$210*AN218,0))</f>
        <v>#REF!</v>
      </c>
      <c r="AP216" s="9" t="e">
        <f>IF('Sources of Funds'!$G$44&gt;AP150,0,IF(AO218-$D$214&gt;0,$D$210*AO218,0))</f>
        <v>#REF!</v>
      </c>
      <c r="AQ216" s="9" t="e">
        <f>IF('Sources of Funds'!$G$44&gt;AQ150,0,IF(AP218-$D$214&gt;0,$D$210*AP218,0))</f>
        <v>#REF!</v>
      </c>
    </row>
    <row r="217" spans="2:43" hidden="1">
      <c r="B217" s="7" t="s">
        <v>114</v>
      </c>
      <c r="C217" s="7"/>
      <c r="D217" s="9"/>
      <c r="E217" s="9">
        <f t="shared" ref="E217:AQ217" si="70">E215-E216</f>
        <v>0</v>
      </c>
      <c r="F217" s="9">
        <f t="shared" si="70"/>
        <v>0</v>
      </c>
      <c r="G217" s="9">
        <f t="shared" si="70"/>
        <v>0</v>
      </c>
      <c r="H217" s="9">
        <f t="shared" si="70"/>
        <v>0</v>
      </c>
      <c r="I217" s="9">
        <f t="shared" si="70"/>
        <v>0</v>
      </c>
      <c r="J217" s="9">
        <f t="shared" si="70"/>
        <v>0</v>
      </c>
      <c r="K217" s="9">
        <f t="shared" si="70"/>
        <v>0</v>
      </c>
      <c r="L217" s="9">
        <f t="shared" si="70"/>
        <v>0</v>
      </c>
      <c r="M217" s="9">
        <f t="shared" si="70"/>
        <v>0</v>
      </c>
      <c r="N217" s="9">
        <f t="shared" si="70"/>
        <v>0</v>
      </c>
      <c r="O217" s="9" t="e">
        <f t="shared" si="70"/>
        <v>#REF!</v>
      </c>
      <c r="P217" s="9" t="e">
        <f t="shared" si="70"/>
        <v>#REF!</v>
      </c>
      <c r="Q217" s="9" t="e">
        <f t="shared" si="70"/>
        <v>#REF!</v>
      </c>
      <c r="R217" s="9" t="e">
        <f t="shared" si="70"/>
        <v>#REF!</v>
      </c>
      <c r="S217" s="9" t="e">
        <f t="shared" si="70"/>
        <v>#REF!</v>
      </c>
      <c r="T217" s="9" t="e">
        <f t="shared" si="70"/>
        <v>#REF!</v>
      </c>
      <c r="U217" s="9" t="e">
        <f t="shared" si="70"/>
        <v>#REF!</v>
      </c>
      <c r="V217" s="9" t="e">
        <f t="shared" si="70"/>
        <v>#REF!</v>
      </c>
      <c r="W217" s="9" t="e">
        <f t="shared" si="70"/>
        <v>#REF!</v>
      </c>
      <c r="X217" s="9" t="e">
        <f t="shared" si="70"/>
        <v>#REF!</v>
      </c>
      <c r="Y217" s="9" t="e">
        <f t="shared" si="70"/>
        <v>#REF!</v>
      </c>
      <c r="Z217" s="9" t="e">
        <f t="shared" si="70"/>
        <v>#REF!</v>
      </c>
      <c r="AA217" s="9" t="e">
        <f t="shared" si="70"/>
        <v>#REF!</v>
      </c>
      <c r="AB217" s="9" t="e">
        <f t="shared" si="70"/>
        <v>#REF!</v>
      </c>
      <c r="AC217" s="9" t="e">
        <f t="shared" si="70"/>
        <v>#REF!</v>
      </c>
      <c r="AD217" s="9" t="e">
        <f t="shared" si="70"/>
        <v>#REF!</v>
      </c>
      <c r="AE217" s="9" t="e">
        <f t="shared" si="70"/>
        <v>#REF!</v>
      </c>
      <c r="AF217" s="9" t="e">
        <f t="shared" si="70"/>
        <v>#REF!</v>
      </c>
      <c r="AG217" s="9" t="e">
        <f t="shared" si="70"/>
        <v>#REF!</v>
      </c>
      <c r="AH217" s="9" t="e">
        <f t="shared" si="70"/>
        <v>#REF!</v>
      </c>
      <c r="AI217" s="9" t="e">
        <f t="shared" si="70"/>
        <v>#REF!</v>
      </c>
      <c r="AJ217" s="9" t="e">
        <f t="shared" si="70"/>
        <v>#REF!</v>
      </c>
      <c r="AK217" s="9" t="e">
        <f t="shared" si="70"/>
        <v>#REF!</v>
      </c>
      <c r="AL217" s="9" t="e">
        <f t="shared" si="70"/>
        <v>#REF!</v>
      </c>
      <c r="AM217" s="9" t="e">
        <f t="shared" si="70"/>
        <v>#REF!</v>
      </c>
      <c r="AN217" s="9" t="e">
        <f t="shared" si="70"/>
        <v>#REF!</v>
      </c>
      <c r="AO217" s="9" t="e">
        <f t="shared" si="70"/>
        <v>#REF!</v>
      </c>
      <c r="AP217" s="9" t="e">
        <f t="shared" si="70"/>
        <v>#REF!</v>
      </c>
      <c r="AQ217" s="9" t="e">
        <f t="shared" si="70"/>
        <v>#REF!</v>
      </c>
    </row>
    <row r="218" spans="2:43" hidden="1">
      <c r="B218" s="7" t="s">
        <v>175</v>
      </c>
      <c r="C218" s="7"/>
      <c r="D218" s="9"/>
      <c r="E218" s="9">
        <f>D212-E217</f>
        <v>0</v>
      </c>
      <c r="F218" s="9">
        <f>E220-F217</f>
        <v>0</v>
      </c>
      <c r="G218" s="9">
        <f t="shared" ref="G218:N218" si="71">F220-G217</f>
        <v>0</v>
      </c>
      <c r="H218" s="9">
        <f t="shared" si="71"/>
        <v>0</v>
      </c>
      <c r="I218" s="9">
        <f t="shared" si="71"/>
        <v>0</v>
      </c>
      <c r="J218" s="9">
        <f t="shared" si="71"/>
        <v>0</v>
      </c>
      <c r="K218" s="9">
        <f t="shared" si="71"/>
        <v>0</v>
      </c>
      <c r="L218" s="9">
        <f t="shared" si="71"/>
        <v>0</v>
      </c>
      <c r="M218" s="9">
        <f>L220-M217</f>
        <v>0</v>
      </c>
      <c r="N218" s="9">
        <f t="shared" si="71"/>
        <v>0</v>
      </c>
      <c r="O218" s="9" t="e">
        <f>#REF!-O217</f>
        <v>#REF!</v>
      </c>
      <c r="P218" s="9" t="e">
        <f t="shared" ref="P218:AQ218" si="72">O220-P217</f>
        <v>#REF!</v>
      </c>
      <c r="Q218" s="9" t="e">
        <f t="shared" si="72"/>
        <v>#REF!</v>
      </c>
      <c r="R218" s="9" t="e">
        <f t="shared" si="72"/>
        <v>#REF!</v>
      </c>
      <c r="S218" s="9" t="e">
        <f t="shared" si="72"/>
        <v>#REF!</v>
      </c>
      <c r="T218" s="9" t="e">
        <f t="shared" si="72"/>
        <v>#REF!</v>
      </c>
      <c r="U218" s="9" t="e">
        <f t="shared" si="72"/>
        <v>#REF!</v>
      </c>
      <c r="V218" s="9" t="e">
        <f t="shared" si="72"/>
        <v>#REF!</v>
      </c>
      <c r="W218" s="9" t="e">
        <f t="shared" si="72"/>
        <v>#REF!</v>
      </c>
      <c r="X218" s="9" t="e">
        <f t="shared" si="72"/>
        <v>#REF!</v>
      </c>
      <c r="Y218" s="9" t="e">
        <f t="shared" si="72"/>
        <v>#REF!</v>
      </c>
      <c r="Z218" s="9" t="e">
        <f t="shared" si="72"/>
        <v>#REF!</v>
      </c>
      <c r="AA218" s="9" t="e">
        <f t="shared" si="72"/>
        <v>#REF!</v>
      </c>
      <c r="AB218" s="9" t="e">
        <f t="shared" si="72"/>
        <v>#REF!</v>
      </c>
      <c r="AC218" s="9" t="e">
        <f t="shared" si="72"/>
        <v>#REF!</v>
      </c>
      <c r="AD218" s="9" t="e">
        <f t="shared" si="72"/>
        <v>#REF!</v>
      </c>
      <c r="AE218" s="9" t="e">
        <f t="shared" si="72"/>
        <v>#REF!</v>
      </c>
      <c r="AF218" s="9" t="e">
        <f t="shared" si="72"/>
        <v>#REF!</v>
      </c>
      <c r="AG218" s="9" t="e">
        <f t="shared" si="72"/>
        <v>#REF!</v>
      </c>
      <c r="AH218" s="9" t="e">
        <f t="shared" si="72"/>
        <v>#REF!</v>
      </c>
      <c r="AI218" s="9" t="e">
        <f t="shared" si="72"/>
        <v>#REF!</v>
      </c>
      <c r="AJ218" s="9" t="e">
        <f t="shared" si="72"/>
        <v>#REF!</v>
      </c>
      <c r="AK218" s="9" t="e">
        <f t="shared" si="72"/>
        <v>#REF!</v>
      </c>
      <c r="AL218" s="9" t="e">
        <f t="shared" si="72"/>
        <v>#REF!</v>
      </c>
      <c r="AM218" s="9" t="e">
        <f t="shared" si="72"/>
        <v>#REF!</v>
      </c>
      <c r="AN218" s="9" t="e">
        <f t="shared" si="72"/>
        <v>#REF!</v>
      </c>
      <c r="AO218" s="9" t="e">
        <f t="shared" si="72"/>
        <v>#REF!</v>
      </c>
      <c r="AP218" s="9" t="e">
        <f t="shared" si="72"/>
        <v>#REF!</v>
      </c>
      <c r="AQ218" s="9" t="e">
        <f t="shared" si="72"/>
        <v>#REF!</v>
      </c>
    </row>
    <row r="219" spans="2:43" hidden="1">
      <c r="B219" s="4" t="s">
        <v>133</v>
      </c>
      <c r="C219" s="4"/>
      <c r="D219" s="4"/>
      <c r="E219" s="9">
        <f>IF(E218=0,0,+D210*D212-E216)</f>
        <v>0</v>
      </c>
      <c r="F219" s="9">
        <f>IF(F218=0,0,$D$210*(E218+E219)-F216)</f>
        <v>0</v>
      </c>
      <c r="G219" s="9">
        <f>IF(G218=0,0,$D$210*(F218+F219)-G216)</f>
        <v>0</v>
      </c>
      <c r="H219" s="9">
        <f>IF(H218=0,0,$D$210*(G218+G219)-H216)</f>
        <v>0</v>
      </c>
      <c r="I219" s="9">
        <f>IF(I218=0,0,$D$210*(H218+H219)-I216)</f>
        <v>0</v>
      </c>
      <c r="J219" s="9">
        <f>IF(J218=0,0,$D$210*(I218+I219)-J216)</f>
        <v>0</v>
      </c>
      <c r="K219" s="9">
        <f>IF(K218=0,0,$D$210*(J218+J219)-K216)</f>
        <v>0</v>
      </c>
      <c r="L219" s="9">
        <f>IF(L218=0,0,$D$210*(K218+K219)-L216)</f>
        <v>0</v>
      </c>
      <c r="M219" s="9">
        <f>IF(M218=0,0,$D$210*(L218+L219)-M216)</f>
        <v>0</v>
      </c>
      <c r="N219" s="9">
        <f>IF(N218=0,0,$D$210*(M218+M219)-N216)</f>
        <v>0</v>
      </c>
      <c r="O219" s="9" t="e">
        <f>IF(O218=0,0,$D$210*(#REF!+#REF!)-O216)</f>
        <v>#REF!</v>
      </c>
      <c r="P219" s="9" t="e">
        <f>IF(P218=0,0,$D$210*(O218+O219)-P216)</f>
        <v>#REF!</v>
      </c>
      <c r="Q219" s="9" t="e">
        <f>IF(Q218=0,0,$D$210*(P218+P219)-Q216)</f>
        <v>#REF!</v>
      </c>
      <c r="R219" s="9" t="e">
        <f>IF(R218=0,0,$D$210*(Q218+Q219)-R216)</f>
        <v>#REF!</v>
      </c>
      <c r="S219" s="9" t="e">
        <f>IF(S218=0,0,$D$210*(R218+R219)-S216)</f>
        <v>#REF!</v>
      </c>
      <c r="T219" s="9" t="e">
        <f>IF(T218=0,0,$D$210*(S218+S219)-T216)</f>
        <v>#REF!</v>
      </c>
      <c r="U219" s="9" t="e">
        <f>IF(U218=0,0,$D$210*(T218+T219)-U216)</f>
        <v>#REF!</v>
      </c>
      <c r="V219" s="9" t="e">
        <f>IF(V218=0,0,$D$210*(U218+U219)-V216)</f>
        <v>#REF!</v>
      </c>
      <c r="W219" s="9" t="e">
        <f>IF(W218=0,0,$D$210*(V218+V219)-W216)</f>
        <v>#REF!</v>
      </c>
      <c r="X219" s="9" t="e">
        <f>IF(X218=0,0,$D$210*(W218+W219)-X216)</f>
        <v>#REF!</v>
      </c>
      <c r="Y219" s="9" t="e">
        <f>IF(Y218=0,0,$D$210*(X218+X219)-Y216)</f>
        <v>#REF!</v>
      </c>
      <c r="Z219" s="9" t="e">
        <f>IF(Z218=0,0,$D$210*(Y218+Y219)-Z216)</f>
        <v>#REF!</v>
      </c>
      <c r="AA219" s="9" t="e">
        <f>IF(AA218=0,0,$D$210*(Z218+Z219)-AA216)</f>
        <v>#REF!</v>
      </c>
      <c r="AB219" s="9" t="e">
        <f>IF(AB218=0,0,$D$210*(AA218+AA219)-AB216)</f>
        <v>#REF!</v>
      </c>
      <c r="AC219" s="9" t="e">
        <f>IF(AC218=0,0,$D$210*(AB218+AB219)-AC216)</f>
        <v>#REF!</v>
      </c>
      <c r="AD219" s="9" t="e">
        <f>IF(AD218=0,0,$D$210*(AC218+AC219)-AD216)</f>
        <v>#REF!</v>
      </c>
      <c r="AE219" s="9" t="e">
        <f>IF(AE218=0,0,$D$210*(AD218+AD219)-AE216)</f>
        <v>#REF!</v>
      </c>
      <c r="AF219" s="9" t="e">
        <f>IF(AF218=0,0,$D$210*(AE218+AE219)-AF216)</f>
        <v>#REF!</v>
      </c>
      <c r="AG219" s="9" t="e">
        <f>IF(AG218=0,0,$D$210*(AF218+AF219)-AG216)</f>
        <v>#REF!</v>
      </c>
      <c r="AH219" s="9" t="e">
        <f>IF(AH218=0,0,$D$210*(AG218+AG219)-AH216)</f>
        <v>#REF!</v>
      </c>
      <c r="AI219" s="9" t="e">
        <f>IF(AI218=0,0,$D$210*(AH218+AH219)-AI216)</f>
        <v>#REF!</v>
      </c>
      <c r="AJ219" s="9" t="e">
        <f>IF(AJ218=0,0,$D$210*(AI218+AI219)-AJ216)</f>
        <v>#REF!</v>
      </c>
      <c r="AK219" s="9" t="e">
        <f>IF(AK218=0,0,$D$210*(AJ218+AJ219)-AK216)</f>
        <v>#REF!</v>
      </c>
      <c r="AL219" s="9" t="e">
        <f>IF(AL218=0,0,$D$210*(AK218+AK219)-AL216)</f>
        <v>#REF!</v>
      </c>
      <c r="AM219" s="9" t="e">
        <f>IF(AM218=0,0,$D$210*(AL218+AL219)-AM216)</f>
        <v>#REF!</v>
      </c>
      <c r="AN219" s="9" t="e">
        <f>IF(AN218=0,0,$D$210*(AM218+AM219)-AN216)</f>
        <v>#REF!</v>
      </c>
      <c r="AO219" s="9" t="e">
        <f>IF(AO218=0,0,$D$210*(AN218+AN219)-AO216)</f>
        <v>#REF!</v>
      </c>
      <c r="AP219" s="9" t="e">
        <f>IF(AP218=0,0,$D$210*(AO218+AO219)-AP216)</f>
        <v>#REF!</v>
      </c>
      <c r="AQ219" s="9" t="e">
        <f>IF(AQ218=0,0,$D$210*(AP218+AP219)-AQ216)</f>
        <v>#REF!</v>
      </c>
    </row>
    <row r="220" spans="2:43" hidden="1">
      <c r="B220" s="4" t="s">
        <v>176</v>
      </c>
      <c r="C220" s="4"/>
      <c r="D220" s="4"/>
      <c r="E220" s="9">
        <f>E219+E218</f>
        <v>0</v>
      </c>
      <c r="F220" s="9">
        <f t="shared" ref="F220:AQ220" si="73">F219+F218</f>
        <v>0</v>
      </c>
      <c r="G220" s="9">
        <f t="shared" si="73"/>
        <v>0</v>
      </c>
      <c r="H220" s="9">
        <f t="shared" si="73"/>
        <v>0</v>
      </c>
      <c r="I220" s="9">
        <f t="shared" si="73"/>
        <v>0</v>
      </c>
      <c r="J220" s="9">
        <f t="shared" si="73"/>
        <v>0</v>
      </c>
      <c r="K220" s="9">
        <f t="shared" si="73"/>
        <v>0</v>
      </c>
      <c r="L220" s="9">
        <f t="shared" si="73"/>
        <v>0</v>
      </c>
      <c r="M220" s="9">
        <f t="shared" si="73"/>
        <v>0</v>
      </c>
      <c r="N220" s="9">
        <f t="shared" si="73"/>
        <v>0</v>
      </c>
      <c r="O220" s="9" t="e">
        <f t="shared" si="73"/>
        <v>#REF!</v>
      </c>
      <c r="P220" s="9" t="e">
        <f t="shared" si="73"/>
        <v>#REF!</v>
      </c>
      <c r="Q220" s="9" t="e">
        <f t="shared" si="73"/>
        <v>#REF!</v>
      </c>
      <c r="R220" s="9" t="e">
        <f t="shared" si="73"/>
        <v>#REF!</v>
      </c>
      <c r="S220" s="9" t="e">
        <f t="shared" si="73"/>
        <v>#REF!</v>
      </c>
      <c r="T220" s="9" t="e">
        <f t="shared" si="73"/>
        <v>#REF!</v>
      </c>
      <c r="U220" s="9" t="e">
        <f t="shared" si="73"/>
        <v>#REF!</v>
      </c>
      <c r="V220" s="9" t="e">
        <f t="shared" si="73"/>
        <v>#REF!</v>
      </c>
      <c r="W220" s="9" t="e">
        <f t="shared" si="73"/>
        <v>#REF!</v>
      </c>
      <c r="X220" s="9" t="e">
        <f t="shared" si="73"/>
        <v>#REF!</v>
      </c>
      <c r="Y220" s="9" t="e">
        <f t="shared" si="73"/>
        <v>#REF!</v>
      </c>
      <c r="Z220" s="9" t="e">
        <f t="shared" si="73"/>
        <v>#REF!</v>
      </c>
      <c r="AA220" s="9" t="e">
        <f t="shared" si="73"/>
        <v>#REF!</v>
      </c>
      <c r="AB220" s="9" t="e">
        <f t="shared" si="73"/>
        <v>#REF!</v>
      </c>
      <c r="AC220" s="9" t="e">
        <f t="shared" si="73"/>
        <v>#REF!</v>
      </c>
      <c r="AD220" s="9" t="e">
        <f t="shared" si="73"/>
        <v>#REF!</v>
      </c>
      <c r="AE220" s="9" t="e">
        <f t="shared" si="73"/>
        <v>#REF!</v>
      </c>
      <c r="AF220" s="9" t="e">
        <f t="shared" si="73"/>
        <v>#REF!</v>
      </c>
      <c r="AG220" s="9" t="e">
        <f t="shared" si="73"/>
        <v>#REF!</v>
      </c>
      <c r="AH220" s="9" t="e">
        <f t="shared" si="73"/>
        <v>#REF!</v>
      </c>
      <c r="AI220" s="9" t="e">
        <f t="shared" si="73"/>
        <v>#REF!</v>
      </c>
      <c r="AJ220" s="9" t="e">
        <f t="shared" si="73"/>
        <v>#REF!</v>
      </c>
      <c r="AK220" s="9" t="e">
        <f t="shared" si="73"/>
        <v>#REF!</v>
      </c>
      <c r="AL220" s="9" t="e">
        <f t="shared" si="73"/>
        <v>#REF!</v>
      </c>
      <c r="AM220" s="9" t="e">
        <f t="shared" si="73"/>
        <v>#REF!</v>
      </c>
      <c r="AN220" s="9" t="e">
        <f t="shared" si="73"/>
        <v>#REF!</v>
      </c>
      <c r="AO220" s="9" t="e">
        <f t="shared" si="73"/>
        <v>#REF!</v>
      </c>
      <c r="AP220" s="9" t="e">
        <f t="shared" si="73"/>
        <v>#REF!</v>
      </c>
      <c r="AQ220" s="9" t="e">
        <f t="shared" si="73"/>
        <v>#REF!</v>
      </c>
    </row>
    <row r="221" spans="2:43" hidden="1">
      <c r="B221" s="4"/>
      <c r="C221" s="4"/>
      <c r="D221" s="4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</row>
    <row r="222" spans="2:43" hidden="1">
      <c r="B222" s="6" t="s">
        <v>233</v>
      </c>
      <c r="C222" s="6"/>
      <c r="D222" s="6"/>
    </row>
    <row r="223" spans="2:43" hidden="1">
      <c r="B223" s="17" t="s">
        <v>66</v>
      </c>
      <c r="C223" s="17"/>
      <c r="D223" s="17" t="s">
        <v>66</v>
      </c>
      <c r="E223" s="17" t="s">
        <v>66</v>
      </c>
      <c r="F223" s="17" t="s">
        <v>66</v>
      </c>
      <c r="G223" s="17" t="s">
        <v>66</v>
      </c>
      <c r="H223" s="17" t="s">
        <v>66</v>
      </c>
      <c r="I223" s="17" t="s">
        <v>66</v>
      </c>
      <c r="J223" s="17" t="s">
        <v>66</v>
      </c>
      <c r="K223" s="17" t="s">
        <v>66</v>
      </c>
      <c r="L223" s="17" t="s">
        <v>66</v>
      </c>
      <c r="M223" s="17" t="s">
        <v>66</v>
      </c>
      <c r="N223" s="17" t="s">
        <v>66</v>
      </c>
      <c r="O223" s="17" t="s">
        <v>66</v>
      </c>
      <c r="P223" s="17" t="s">
        <v>66</v>
      </c>
      <c r="Q223" s="17" t="s">
        <v>66</v>
      </c>
      <c r="R223" s="17" t="s">
        <v>66</v>
      </c>
      <c r="S223" s="17" t="s">
        <v>66</v>
      </c>
      <c r="T223" s="17" t="s">
        <v>66</v>
      </c>
      <c r="U223" s="17" t="s">
        <v>66</v>
      </c>
      <c r="V223" s="17" t="s">
        <v>66</v>
      </c>
      <c r="W223" s="17" t="s">
        <v>66</v>
      </c>
      <c r="X223" s="17" t="s">
        <v>66</v>
      </c>
      <c r="Y223" s="17" t="s">
        <v>66</v>
      </c>
      <c r="Z223" s="17" t="s">
        <v>66</v>
      </c>
      <c r="AA223" s="17" t="s">
        <v>66</v>
      </c>
      <c r="AB223" s="17" t="s">
        <v>66</v>
      </c>
      <c r="AC223" s="17" t="s">
        <v>66</v>
      </c>
      <c r="AD223" s="17" t="s">
        <v>66</v>
      </c>
      <c r="AE223" s="17" t="s">
        <v>66</v>
      </c>
      <c r="AF223" s="17" t="s">
        <v>66</v>
      </c>
      <c r="AG223" s="17" t="s">
        <v>66</v>
      </c>
      <c r="AH223" s="17" t="s">
        <v>66</v>
      </c>
      <c r="AI223" s="17" t="s">
        <v>66</v>
      </c>
      <c r="AJ223" s="17" t="s">
        <v>66</v>
      </c>
      <c r="AK223" s="17" t="s">
        <v>66</v>
      </c>
      <c r="AL223" s="17" t="s">
        <v>66</v>
      </c>
      <c r="AM223" s="17" t="s">
        <v>66</v>
      </c>
      <c r="AN223" s="17" t="s">
        <v>66</v>
      </c>
      <c r="AO223" s="17" t="s">
        <v>66</v>
      </c>
      <c r="AP223" s="17" t="s">
        <v>66</v>
      </c>
      <c r="AQ223" s="17" t="s">
        <v>66</v>
      </c>
    </row>
    <row r="224" spans="2:43" hidden="1">
      <c r="B224" s="21" t="s">
        <v>119</v>
      </c>
      <c r="C224" s="21"/>
      <c r="D224" s="11">
        <f>'Sources of Funds'!D45</f>
        <v>0</v>
      </c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</row>
    <row r="225" spans="2:43" hidden="1">
      <c r="B225" s="7" t="s">
        <v>30</v>
      </c>
      <c r="C225" s="7"/>
      <c r="D225" s="9">
        <f>'Sources of Funds'!E45</f>
        <v>0</v>
      </c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9"/>
      <c r="AP225" s="9"/>
      <c r="AQ225" s="9"/>
    </row>
    <row r="226" spans="2:43" hidden="1">
      <c r="B226" s="7" t="s">
        <v>220</v>
      </c>
      <c r="C226" s="7"/>
      <c r="D226" s="9">
        <f>'Sources of Funds'!C45</f>
        <v>0</v>
      </c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9"/>
      <c r="AP226" s="9"/>
      <c r="AQ226" s="9"/>
    </row>
    <row r="227" spans="2:43" hidden="1">
      <c r="B227" s="7" t="s">
        <v>232</v>
      </c>
      <c r="C227" s="7"/>
      <c r="D227" s="9">
        <f>INDEX(D234:AQ234,,'Sources of Funds'!G45)</f>
        <v>0</v>
      </c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9"/>
      <c r="AP227" s="9"/>
      <c r="AQ227" s="9"/>
    </row>
    <row r="228" spans="2:43" hidden="1">
      <c r="B228" s="7" t="s">
        <v>120</v>
      </c>
      <c r="C228" s="7"/>
      <c r="D228" s="16">
        <f>IF(D226=0,0,12*PMT(D224/12,D225*12,-D226))</f>
        <v>0</v>
      </c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9"/>
      <c r="AP228" s="9"/>
      <c r="AQ228" s="9"/>
    </row>
    <row r="229" spans="2:43" hidden="1">
      <c r="B229" s="7" t="s">
        <v>229</v>
      </c>
      <c r="C229" s="7"/>
      <c r="D229" s="9"/>
      <c r="E229" s="9">
        <f>IF('Sources of Funds'!$G$45&gt;'Rents and Expenses'!E208,0,D228)</f>
        <v>0</v>
      </c>
      <c r="F229" s="9">
        <f>IF('Sources of Funds'!$G$45&gt;'Rents and Expenses'!F208,0,IF(E234-$D$228&gt;0,$D$228,E234))</f>
        <v>0</v>
      </c>
      <c r="G229" s="9">
        <f>IF('Sources of Funds'!$G$45&gt;'Rents and Expenses'!G208,0,IF(F234-$D$228&gt;0,$D$228,F234))</f>
        <v>0</v>
      </c>
      <c r="H229" s="9">
        <f>IF('Sources of Funds'!$G$45&gt;'Rents and Expenses'!H208,0,IF(G234-$D$228&gt;0,$D$228,G234))</f>
        <v>0</v>
      </c>
      <c r="I229" s="9">
        <f>IF('Sources of Funds'!$G$45&gt;'Rents and Expenses'!I208,0,IF(H234-$D$228&gt;0,$D$228,H234))</f>
        <v>0</v>
      </c>
      <c r="J229" s="9">
        <f>IF('Sources of Funds'!$G$45&gt;'Rents and Expenses'!J208,0,IF(I234-$D$228&gt;0,$D$228,I234))</f>
        <v>0</v>
      </c>
      <c r="K229" s="9">
        <f>IF('Sources of Funds'!$G$45&gt;'Rents and Expenses'!K208,0,IF(J234-$D$228&gt;0,$D$228,J234))</f>
        <v>0</v>
      </c>
      <c r="L229" s="9">
        <f>IF('Sources of Funds'!$G$45&gt;'Rents and Expenses'!L208,0,IF(K234-$D$228&gt;0,$D$228,K234))</f>
        <v>0</v>
      </c>
      <c r="M229" s="9">
        <f>IF('Sources of Funds'!$G$45&gt;'Rents and Expenses'!M208,0,IF(L234-$D$228&gt;0,$D$228,L234))</f>
        <v>0</v>
      </c>
      <c r="N229" s="9">
        <f>IF('Sources of Funds'!$G$45&gt;'Rents and Expenses'!N208,0,IF(M234-$D$228&gt;0,$D$228,M234))</f>
        <v>0</v>
      </c>
      <c r="O229" s="9" t="e">
        <f>IF('Sources of Funds'!$G$45&gt;'Rents and Expenses'!O208,0,IF(#REF!-$D$228&gt;0,$D$228,#REF!))</f>
        <v>#REF!</v>
      </c>
      <c r="P229" s="9" t="e">
        <f>IF('Sources of Funds'!$G$45&gt;'Rents and Expenses'!P208,0,IF(O234-$D$228&gt;0,$D$228,O234))</f>
        <v>#REF!</v>
      </c>
      <c r="Q229" s="9" t="e">
        <f>IF('Sources of Funds'!$G$45&gt;'Rents and Expenses'!Q208,0,IF(P234-$D$228&gt;0,$D$228,P234))</f>
        <v>#REF!</v>
      </c>
      <c r="R229" s="9" t="e">
        <f>IF('Sources of Funds'!$G$45&gt;'Rents and Expenses'!R208,0,IF(Q234-$D$228&gt;0,$D$228,Q234))</f>
        <v>#REF!</v>
      </c>
      <c r="S229" s="9" t="e">
        <f>IF('Sources of Funds'!$G$45&gt;'Rents and Expenses'!S208,0,IF(R234-$D$228&gt;0,$D$228,R234))</f>
        <v>#REF!</v>
      </c>
      <c r="T229" s="9" t="e">
        <f>IF('Sources of Funds'!$G$45&gt;'Rents and Expenses'!T208,0,IF(S234-$D$228&gt;0,$D$228,S234))</f>
        <v>#REF!</v>
      </c>
      <c r="U229" s="9" t="e">
        <f>IF('Sources of Funds'!$G$45&gt;'Rents and Expenses'!U208,0,IF(T234-$D$228&gt;0,$D$228,T234))</f>
        <v>#REF!</v>
      </c>
      <c r="V229" s="9" t="e">
        <f>IF('Sources of Funds'!$G$45&gt;'Rents and Expenses'!V208,0,IF(U234-$D$228&gt;0,$D$228,U234))</f>
        <v>#REF!</v>
      </c>
      <c r="W229" s="9" t="e">
        <f>IF('Sources of Funds'!$G$45&gt;'Rents and Expenses'!W208,0,IF(V234-$D$228&gt;0,$D$228,V234))</f>
        <v>#REF!</v>
      </c>
      <c r="X229" s="9" t="e">
        <f>IF('Sources of Funds'!$G$45&gt;'Rents and Expenses'!X208,0,IF(W234-$D$228&gt;0,$D$228,W234))</f>
        <v>#REF!</v>
      </c>
      <c r="Y229" s="9" t="e">
        <f>IF('Sources of Funds'!$G$45&gt;'Rents and Expenses'!Y208,0,IF(X234-$D$228&gt;0,$D$228,X234))</f>
        <v>#REF!</v>
      </c>
      <c r="Z229" s="9" t="e">
        <f>IF('Sources of Funds'!$G$45&gt;'Rents and Expenses'!Z208,0,IF(Y234-$D$228&gt;0,$D$228,Y234))</f>
        <v>#REF!</v>
      </c>
      <c r="AA229" s="9" t="e">
        <f>IF('Sources of Funds'!$G$45&gt;'Rents and Expenses'!AA208,0,IF(Z234-$D$228&gt;0,$D$228,Z234))</f>
        <v>#REF!</v>
      </c>
      <c r="AB229" s="9" t="e">
        <f>IF('Sources of Funds'!$G$45&gt;'Rents and Expenses'!AB208,0,IF(AA234-$D$228&gt;0,$D$228,AA234))</f>
        <v>#REF!</v>
      </c>
      <c r="AC229" s="9" t="e">
        <f>IF('Sources of Funds'!$G$45&gt;'Rents and Expenses'!AC208,0,IF(AB234-$D$228&gt;0,$D$228,AB234))</f>
        <v>#REF!</v>
      </c>
      <c r="AD229" s="9" t="e">
        <f>IF('Sources of Funds'!$G$45&gt;'Rents and Expenses'!AD208,0,IF(AC234-$D$228&gt;0,$D$228,AC234))</f>
        <v>#REF!</v>
      </c>
      <c r="AE229" s="9" t="e">
        <f>IF('Sources of Funds'!$G$45&gt;'Rents and Expenses'!AE208,0,IF(AD234-$D$228&gt;0,$D$228,AD234))</f>
        <v>#REF!</v>
      </c>
      <c r="AF229" s="9" t="e">
        <f>IF('Sources of Funds'!$G$45&gt;'Rents and Expenses'!AF208,0,IF(AE234-$D$228&gt;0,$D$228,AE234))</f>
        <v>#REF!</v>
      </c>
      <c r="AG229" s="9" t="e">
        <f>IF('Sources of Funds'!$G$45&gt;'Rents and Expenses'!AG208,0,IF(AF234-$D$228&gt;0,$D$228,AF234))</f>
        <v>#REF!</v>
      </c>
      <c r="AH229" s="9" t="e">
        <f>IF('Sources of Funds'!$G$45&gt;'Rents and Expenses'!AH208,0,IF(AG234-$D$228&gt;0,$D$228,AG234))</f>
        <v>#REF!</v>
      </c>
      <c r="AI229" s="9" t="e">
        <f>IF('Sources of Funds'!$G$45&gt;'Rents and Expenses'!AI208,0,IF(AH234-$D$228&gt;0,$D$228,AH234))</f>
        <v>#REF!</v>
      </c>
      <c r="AJ229" s="9" t="e">
        <f>IF('Sources of Funds'!$G$45&gt;'Rents and Expenses'!AJ208,0,IF(AI234-$D$228&gt;0,$D$228,AI234))</f>
        <v>#REF!</v>
      </c>
      <c r="AK229" s="9" t="e">
        <f>IF('Sources of Funds'!$G$45&gt;'Rents and Expenses'!AK208,0,IF(AJ234-$D$228&gt;0,$D$228,AJ234))</f>
        <v>#REF!</v>
      </c>
      <c r="AL229" s="9" t="e">
        <f>IF('Sources of Funds'!$G$45&gt;'Rents and Expenses'!AL208,0,IF(AK234-$D$228&gt;0,$D$228,AK234))</f>
        <v>#REF!</v>
      </c>
      <c r="AM229" s="9" t="e">
        <f>IF('Sources of Funds'!$G$45&gt;'Rents and Expenses'!AM208,0,IF(AL234-$D$228&gt;0,$D$228,AL234))</f>
        <v>#REF!</v>
      </c>
      <c r="AN229" s="9" t="e">
        <f>IF('Sources of Funds'!$G$45&gt;'Rents and Expenses'!AN208,0,IF(AM234-$D$228&gt;0,$D$228,AM234))</f>
        <v>#REF!</v>
      </c>
      <c r="AO229" s="9" t="e">
        <f>IF('Sources of Funds'!$G$45&gt;'Rents and Expenses'!AO208,0,IF(AN234-$D$228&gt;0,$D$228,AN234))</f>
        <v>#REF!</v>
      </c>
      <c r="AP229" s="9" t="e">
        <f>IF('Sources of Funds'!$G$45&gt;'Rents and Expenses'!AP208,0,IF(AO234-$D$228&gt;0,$D$228,AO234))</f>
        <v>#REF!</v>
      </c>
      <c r="AQ229" s="9" t="e">
        <f>IF('Sources of Funds'!$G$45&gt;'Rents and Expenses'!AQ208,0,IF(AP234-$D$228&gt;0,$D$228,AP234))</f>
        <v>#REF!</v>
      </c>
    </row>
    <row r="230" spans="2:43" hidden="1">
      <c r="B230" s="7" t="s">
        <v>113</v>
      </c>
      <c r="C230" s="7"/>
      <c r="D230" s="9"/>
      <c r="E230" s="9">
        <f>IF('Sources of Funds'!$G$45&gt;E208,0,D226*$D$224)</f>
        <v>0</v>
      </c>
      <c r="F230" s="9">
        <f>IF('Sources of Funds'!$G$45&gt;F208,0,IF(E234-$D$228&gt;0,$D$224*E234,0))</f>
        <v>0</v>
      </c>
      <c r="G230" s="9">
        <f>IF('Sources of Funds'!$G$45&gt;G208,0,IF(F234-$D$228&gt;0,$D$224*F234,0))</f>
        <v>0</v>
      </c>
      <c r="H230" s="9">
        <f>IF('Sources of Funds'!$G$45&gt;H208,0,IF(G234-$D$228&gt;0,$D$224*G234,0))</f>
        <v>0</v>
      </c>
      <c r="I230" s="9">
        <f>IF('Sources of Funds'!$G$45&gt;I208,0,IF(H234-$D$228&gt;0,$D$224*H234,0))</f>
        <v>0</v>
      </c>
      <c r="J230" s="9">
        <f>IF('Sources of Funds'!$G$45&gt;J208,0,IF(I234-$D$228&gt;0,$D$224*I234,0))</f>
        <v>0</v>
      </c>
      <c r="K230" s="9">
        <f>IF('Sources of Funds'!$G$45&gt;K208,0,IF(J234-$D$228&gt;0,$D$224*J234,0))</f>
        <v>0</v>
      </c>
      <c r="L230" s="9">
        <f>IF('Sources of Funds'!$G$45&gt;L208,0,IF(K234-$D$228&gt;0,$D$224*K234,0))</f>
        <v>0</v>
      </c>
      <c r="M230" s="9">
        <f>IF('Sources of Funds'!$G$45&gt;M208,0,IF(L234-$D$228&gt;0,$D$224*L234,0))</f>
        <v>0</v>
      </c>
      <c r="N230" s="9">
        <f>IF('Sources of Funds'!$G$45&gt;N208,0,IF(M234-$D$228&gt;0,$D$224*M234,0))</f>
        <v>0</v>
      </c>
      <c r="O230" s="9" t="e">
        <f>IF('Sources of Funds'!$G$45&gt;O208,0,IF(#REF!-$D$228&gt;0,$D$224*#REF!,0))</f>
        <v>#REF!</v>
      </c>
      <c r="P230" s="9" t="e">
        <f>IF('Sources of Funds'!$G$45&gt;P208,0,IF(O234-$D$228&gt;0,$D$224*O234,0))</f>
        <v>#REF!</v>
      </c>
      <c r="Q230" s="9" t="e">
        <f>IF('Sources of Funds'!$G$45&gt;Q208,0,IF(P234-$D$228&gt;0,$D$224*P234,0))</f>
        <v>#REF!</v>
      </c>
      <c r="R230" s="9" t="e">
        <f>IF('Sources of Funds'!$G$45&gt;R208,0,IF(Q234-$D$228&gt;0,$D$224*Q234,0))</f>
        <v>#REF!</v>
      </c>
      <c r="S230" s="9" t="e">
        <f>IF('Sources of Funds'!$G$45&gt;S208,0,IF(R234-$D$228&gt;0,$D$224*R234,0))</f>
        <v>#REF!</v>
      </c>
      <c r="T230" s="9" t="e">
        <f>IF('Sources of Funds'!$G$45&gt;T208,0,IF(S234-$D$228&gt;0,$D$224*S234,0))</f>
        <v>#REF!</v>
      </c>
      <c r="U230" s="9" t="e">
        <f>IF('Sources of Funds'!$G$45&gt;U208,0,IF(T234-$D$228&gt;0,$D$224*T234,0))</f>
        <v>#REF!</v>
      </c>
      <c r="V230" s="9" t="e">
        <f>IF('Sources of Funds'!$G$45&gt;V208,0,IF(U234-$D$228&gt;0,$D$224*U234,0))</f>
        <v>#REF!</v>
      </c>
      <c r="W230" s="9" t="e">
        <f>IF('Sources of Funds'!$G$45&gt;W208,0,IF(V234-$D$228&gt;0,$D$224*V234,0))</f>
        <v>#REF!</v>
      </c>
      <c r="X230" s="9" t="e">
        <f>IF('Sources of Funds'!$G$45&gt;X208,0,IF(W234-$D$228&gt;0,$D$224*W234,0))</f>
        <v>#REF!</v>
      </c>
      <c r="Y230" s="9" t="e">
        <f>IF('Sources of Funds'!$G$45&gt;Y208,0,IF(X234-$D$228&gt;0,$D$224*X234,0))</f>
        <v>#REF!</v>
      </c>
      <c r="Z230" s="9" t="e">
        <f>IF('Sources of Funds'!$G$45&gt;Z208,0,IF(Y234-$D$228&gt;0,$D$224*Y234,0))</f>
        <v>#REF!</v>
      </c>
      <c r="AA230" s="9" t="e">
        <f>IF('Sources of Funds'!$G$45&gt;AA208,0,IF(Z234-$D$228&gt;0,$D$224*Z234,0))</f>
        <v>#REF!</v>
      </c>
      <c r="AB230" s="9" t="e">
        <f>IF('Sources of Funds'!$G$45&gt;AB208,0,IF(AA234-$D$228&gt;0,$D$224*AA234,0))</f>
        <v>#REF!</v>
      </c>
      <c r="AC230" s="9" t="e">
        <f>IF('Sources of Funds'!$G$45&gt;AC208,0,IF(AB234-$D$228&gt;0,$D$224*AB234,0))</f>
        <v>#REF!</v>
      </c>
      <c r="AD230" s="9" t="e">
        <f>IF('Sources of Funds'!$G$45&gt;AD208,0,IF(AC234-$D$228&gt;0,$D$224*AC234,0))</f>
        <v>#REF!</v>
      </c>
      <c r="AE230" s="9" t="e">
        <f>IF('Sources of Funds'!$G$45&gt;AE208,0,IF(AD234-$D$228&gt;0,$D$224*AD234,0))</f>
        <v>#REF!</v>
      </c>
      <c r="AF230" s="9" t="e">
        <f>IF('Sources of Funds'!$G$45&gt;AF208,0,IF(AE234-$D$228&gt;0,$D$224*AE234,0))</f>
        <v>#REF!</v>
      </c>
      <c r="AG230" s="9" t="e">
        <f>IF('Sources of Funds'!$G$45&gt;AG208,0,IF(AF234-$D$228&gt;0,$D$224*AF234,0))</f>
        <v>#REF!</v>
      </c>
      <c r="AH230" s="9" t="e">
        <f>IF('Sources of Funds'!$G$45&gt;AH208,0,IF(AG234-$D$228&gt;0,$D$224*AG234,0))</f>
        <v>#REF!</v>
      </c>
      <c r="AI230" s="9" t="e">
        <f>IF('Sources of Funds'!$G$45&gt;AI208,0,IF(AH234-$D$228&gt;0,$D$224*AH234,0))</f>
        <v>#REF!</v>
      </c>
      <c r="AJ230" s="9" t="e">
        <f>IF('Sources of Funds'!$G$45&gt;AJ208,0,IF(AI234-$D$228&gt;0,$D$224*AI234,0))</f>
        <v>#REF!</v>
      </c>
      <c r="AK230" s="9" t="e">
        <f>IF('Sources of Funds'!$G$45&gt;AK208,0,IF(AJ234-$D$228&gt;0,$D$224*AJ234,0))</f>
        <v>#REF!</v>
      </c>
      <c r="AL230" s="9" t="e">
        <f>IF('Sources of Funds'!$G$45&gt;AL208,0,IF(AK234-$D$228&gt;0,$D$224*AK234,0))</f>
        <v>#REF!</v>
      </c>
      <c r="AM230" s="9" t="e">
        <f>IF('Sources of Funds'!$G$45&gt;AM208,0,IF(AL234-$D$228&gt;0,$D$224*AL234,0))</f>
        <v>#REF!</v>
      </c>
      <c r="AN230" s="9" t="e">
        <f>IF('Sources of Funds'!$G$45&gt;AN208,0,IF(AM234-$D$228&gt;0,$D$224*AM234,0))</f>
        <v>#REF!</v>
      </c>
      <c r="AO230" s="9" t="e">
        <f>IF('Sources of Funds'!$G$45&gt;AO208,0,IF(AN234-$D$228&gt;0,$D$224*AN234,0))</f>
        <v>#REF!</v>
      </c>
      <c r="AP230" s="9" t="e">
        <f>IF('Sources of Funds'!$G$45&gt;AP208,0,IF(AO234-$D$228&gt;0,$D$224*AO234,0))</f>
        <v>#REF!</v>
      </c>
      <c r="AQ230" s="9" t="e">
        <f>IF('Sources of Funds'!$G$45&gt;AQ208,0,IF(AP234-$D$228&gt;0,$D$224*AP234,0))</f>
        <v>#REF!</v>
      </c>
    </row>
    <row r="231" spans="2:43" hidden="1">
      <c r="B231" s="7" t="s">
        <v>114</v>
      </c>
      <c r="C231" s="7"/>
      <c r="D231" s="9"/>
      <c r="E231" s="9">
        <f t="shared" ref="E231:AQ231" si="74">E229-E230</f>
        <v>0</v>
      </c>
      <c r="F231" s="9">
        <f t="shared" si="74"/>
        <v>0</v>
      </c>
      <c r="G231" s="9">
        <f t="shared" si="74"/>
        <v>0</v>
      </c>
      <c r="H231" s="9">
        <f t="shared" si="74"/>
        <v>0</v>
      </c>
      <c r="I231" s="9">
        <f t="shared" si="74"/>
        <v>0</v>
      </c>
      <c r="J231" s="9">
        <f t="shared" si="74"/>
        <v>0</v>
      </c>
      <c r="K231" s="9">
        <f t="shared" si="74"/>
        <v>0</v>
      </c>
      <c r="L231" s="9">
        <f t="shared" si="74"/>
        <v>0</v>
      </c>
      <c r="M231" s="9">
        <f t="shared" si="74"/>
        <v>0</v>
      </c>
      <c r="N231" s="9">
        <f t="shared" si="74"/>
        <v>0</v>
      </c>
      <c r="O231" s="9" t="e">
        <f t="shared" si="74"/>
        <v>#REF!</v>
      </c>
      <c r="P231" s="9" t="e">
        <f t="shared" si="74"/>
        <v>#REF!</v>
      </c>
      <c r="Q231" s="9" t="e">
        <f t="shared" si="74"/>
        <v>#REF!</v>
      </c>
      <c r="R231" s="9" t="e">
        <f t="shared" si="74"/>
        <v>#REF!</v>
      </c>
      <c r="S231" s="9" t="e">
        <f t="shared" si="74"/>
        <v>#REF!</v>
      </c>
      <c r="T231" s="9" t="e">
        <f t="shared" si="74"/>
        <v>#REF!</v>
      </c>
      <c r="U231" s="9" t="e">
        <f t="shared" si="74"/>
        <v>#REF!</v>
      </c>
      <c r="V231" s="9" t="e">
        <f t="shared" si="74"/>
        <v>#REF!</v>
      </c>
      <c r="W231" s="9" t="e">
        <f t="shared" si="74"/>
        <v>#REF!</v>
      </c>
      <c r="X231" s="9" t="e">
        <f t="shared" si="74"/>
        <v>#REF!</v>
      </c>
      <c r="Y231" s="9" t="e">
        <f t="shared" si="74"/>
        <v>#REF!</v>
      </c>
      <c r="Z231" s="9" t="e">
        <f t="shared" si="74"/>
        <v>#REF!</v>
      </c>
      <c r="AA231" s="9" t="e">
        <f t="shared" si="74"/>
        <v>#REF!</v>
      </c>
      <c r="AB231" s="9" t="e">
        <f t="shared" si="74"/>
        <v>#REF!</v>
      </c>
      <c r="AC231" s="9" t="e">
        <f t="shared" si="74"/>
        <v>#REF!</v>
      </c>
      <c r="AD231" s="9" t="e">
        <f t="shared" si="74"/>
        <v>#REF!</v>
      </c>
      <c r="AE231" s="9" t="e">
        <f t="shared" si="74"/>
        <v>#REF!</v>
      </c>
      <c r="AF231" s="9" t="e">
        <f t="shared" si="74"/>
        <v>#REF!</v>
      </c>
      <c r="AG231" s="9" t="e">
        <f t="shared" si="74"/>
        <v>#REF!</v>
      </c>
      <c r="AH231" s="9" t="e">
        <f t="shared" si="74"/>
        <v>#REF!</v>
      </c>
      <c r="AI231" s="9" t="e">
        <f t="shared" si="74"/>
        <v>#REF!</v>
      </c>
      <c r="AJ231" s="9" t="e">
        <f t="shared" si="74"/>
        <v>#REF!</v>
      </c>
      <c r="AK231" s="9" t="e">
        <f t="shared" si="74"/>
        <v>#REF!</v>
      </c>
      <c r="AL231" s="9" t="e">
        <f t="shared" si="74"/>
        <v>#REF!</v>
      </c>
      <c r="AM231" s="9" t="e">
        <f t="shared" si="74"/>
        <v>#REF!</v>
      </c>
      <c r="AN231" s="9" t="e">
        <f t="shared" si="74"/>
        <v>#REF!</v>
      </c>
      <c r="AO231" s="9" t="e">
        <f t="shared" si="74"/>
        <v>#REF!</v>
      </c>
      <c r="AP231" s="9" t="e">
        <f t="shared" si="74"/>
        <v>#REF!</v>
      </c>
      <c r="AQ231" s="9" t="e">
        <f t="shared" si="74"/>
        <v>#REF!</v>
      </c>
    </row>
    <row r="232" spans="2:43" hidden="1">
      <c r="B232" s="7" t="s">
        <v>175</v>
      </c>
      <c r="C232" s="7"/>
      <c r="D232" s="9"/>
      <c r="E232" s="9">
        <f>D226-E231</f>
        <v>0</v>
      </c>
      <c r="F232" s="9">
        <f>E234-F231</f>
        <v>0</v>
      </c>
      <c r="G232" s="9">
        <f t="shared" ref="G232:AQ232" si="75">F234-G231</f>
        <v>0</v>
      </c>
      <c r="H232" s="9">
        <f t="shared" si="75"/>
        <v>0</v>
      </c>
      <c r="I232" s="9">
        <f t="shared" si="75"/>
        <v>0</v>
      </c>
      <c r="J232" s="9">
        <f t="shared" si="75"/>
        <v>0</v>
      </c>
      <c r="K232" s="9">
        <f t="shared" si="75"/>
        <v>0</v>
      </c>
      <c r="L232" s="9">
        <f t="shared" si="75"/>
        <v>0</v>
      </c>
      <c r="M232" s="9">
        <f>L234-M231</f>
        <v>0</v>
      </c>
      <c r="N232" s="9">
        <f t="shared" si="75"/>
        <v>0</v>
      </c>
      <c r="O232" s="9" t="e">
        <f>#REF!-O231</f>
        <v>#REF!</v>
      </c>
      <c r="P232" s="9" t="e">
        <f t="shared" si="75"/>
        <v>#REF!</v>
      </c>
      <c r="Q232" s="9" t="e">
        <f t="shared" si="75"/>
        <v>#REF!</v>
      </c>
      <c r="R232" s="9" t="e">
        <f t="shared" si="75"/>
        <v>#REF!</v>
      </c>
      <c r="S232" s="9" t="e">
        <f t="shared" si="75"/>
        <v>#REF!</v>
      </c>
      <c r="T232" s="9" t="e">
        <f t="shared" si="75"/>
        <v>#REF!</v>
      </c>
      <c r="U232" s="9" t="e">
        <f t="shared" si="75"/>
        <v>#REF!</v>
      </c>
      <c r="V232" s="9" t="e">
        <f t="shared" si="75"/>
        <v>#REF!</v>
      </c>
      <c r="W232" s="9" t="e">
        <f t="shared" si="75"/>
        <v>#REF!</v>
      </c>
      <c r="X232" s="9" t="e">
        <f t="shared" si="75"/>
        <v>#REF!</v>
      </c>
      <c r="Y232" s="9" t="e">
        <f t="shared" si="75"/>
        <v>#REF!</v>
      </c>
      <c r="Z232" s="9" t="e">
        <f t="shared" si="75"/>
        <v>#REF!</v>
      </c>
      <c r="AA232" s="9" t="e">
        <f t="shared" si="75"/>
        <v>#REF!</v>
      </c>
      <c r="AB232" s="9" t="e">
        <f t="shared" si="75"/>
        <v>#REF!</v>
      </c>
      <c r="AC232" s="9" t="e">
        <f t="shared" si="75"/>
        <v>#REF!</v>
      </c>
      <c r="AD232" s="9" t="e">
        <f t="shared" si="75"/>
        <v>#REF!</v>
      </c>
      <c r="AE232" s="9" t="e">
        <f t="shared" si="75"/>
        <v>#REF!</v>
      </c>
      <c r="AF232" s="9" t="e">
        <f t="shared" si="75"/>
        <v>#REF!</v>
      </c>
      <c r="AG232" s="9" t="e">
        <f t="shared" si="75"/>
        <v>#REF!</v>
      </c>
      <c r="AH232" s="9" t="e">
        <f t="shared" si="75"/>
        <v>#REF!</v>
      </c>
      <c r="AI232" s="9" t="e">
        <f t="shared" si="75"/>
        <v>#REF!</v>
      </c>
      <c r="AJ232" s="9" t="e">
        <f t="shared" si="75"/>
        <v>#REF!</v>
      </c>
      <c r="AK232" s="9" t="e">
        <f t="shared" si="75"/>
        <v>#REF!</v>
      </c>
      <c r="AL232" s="9" t="e">
        <f t="shared" si="75"/>
        <v>#REF!</v>
      </c>
      <c r="AM232" s="9" t="e">
        <f t="shared" si="75"/>
        <v>#REF!</v>
      </c>
      <c r="AN232" s="9" t="e">
        <f t="shared" si="75"/>
        <v>#REF!</v>
      </c>
      <c r="AO232" s="9" t="e">
        <f t="shared" si="75"/>
        <v>#REF!</v>
      </c>
      <c r="AP232" s="9" t="e">
        <f t="shared" si="75"/>
        <v>#REF!</v>
      </c>
      <c r="AQ232" s="9" t="e">
        <f t="shared" si="75"/>
        <v>#REF!</v>
      </c>
    </row>
    <row r="233" spans="2:43" hidden="1">
      <c r="B233" s="4" t="s">
        <v>133</v>
      </c>
      <c r="C233" s="4"/>
      <c r="D233" s="4"/>
      <c r="E233" s="9">
        <f>IF(E232=0,0,+D224*D226-E230)</f>
        <v>0</v>
      </c>
      <c r="F233" s="9">
        <f>IF(F232=0,0,$D$224*(E234)-F230)</f>
        <v>0</v>
      </c>
      <c r="G233" s="9">
        <f>IF(G232=0,0,$D$224*(F234)-G230)</f>
        <v>0</v>
      </c>
      <c r="H233" s="9">
        <f>IF(H232=0,0,$D$224*(G234)-H230)</f>
        <v>0</v>
      </c>
      <c r="I233" s="9">
        <f>IF(I232=0,0,$D$224*(H234)-I230)</f>
        <v>0</v>
      </c>
      <c r="J233" s="9">
        <f>IF(J232=0,0,$D$224*(I234)-J230)</f>
        <v>0</v>
      </c>
      <c r="K233" s="9">
        <f>IF(K232=0,0,$D$224*(J234)-K230)</f>
        <v>0</v>
      </c>
      <c r="L233" s="9">
        <f>IF(L232=0,0,$D$224*(K234)-L230)</f>
        <v>0</v>
      </c>
      <c r="M233" s="9">
        <f>IF(M232=0,0,$D$224*(L234)-M230)</f>
        <v>0</v>
      </c>
      <c r="N233" s="9">
        <f>IF(N232=0,0,$D$224*(M234)-N230)</f>
        <v>0</v>
      </c>
      <c r="O233" s="9" t="e">
        <f>IF(O232=0,0,$D$224*(#REF!)-O230)</f>
        <v>#REF!</v>
      </c>
      <c r="P233" s="9" t="e">
        <f>IF(P232=0,0,$D$224*(O234)-P230)</f>
        <v>#REF!</v>
      </c>
      <c r="Q233" s="9" t="e">
        <f>IF(Q232=0,0,$D$224*(P234)-Q230)</f>
        <v>#REF!</v>
      </c>
      <c r="R233" s="9" t="e">
        <f>IF(R232=0,0,$D$224*(Q234)-R230)</f>
        <v>#REF!</v>
      </c>
      <c r="S233" s="9" t="e">
        <f>IF(S232=0,0,$D$224*(R234)-S230)</f>
        <v>#REF!</v>
      </c>
      <c r="T233" s="9" t="e">
        <f>IF(T232=0,0,$D$224*(S234)-T230)</f>
        <v>#REF!</v>
      </c>
      <c r="U233" s="9" t="e">
        <f>IF(U232=0,0,$D$224*(T234)-U230)</f>
        <v>#REF!</v>
      </c>
      <c r="V233" s="9" t="e">
        <f>IF(V232=0,0,$D$224*(U234)-V230)</f>
        <v>#REF!</v>
      </c>
      <c r="W233" s="9" t="e">
        <f>IF(W232=0,0,$D$224*(V234)-W230)</f>
        <v>#REF!</v>
      </c>
      <c r="X233" s="9" t="e">
        <f>IF(X232=0,0,$D$224*(W234)-X230)</f>
        <v>#REF!</v>
      </c>
      <c r="Y233" s="9" t="e">
        <f>IF(Y232=0,0,$D$224*(X234)-Y230)</f>
        <v>#REF!</v>
      </c>
      <c r="Z233" s="9" t="e">
        <f>IF(Z232=0,0,$D$224*(Y234)-Z230)</f>
        <v>#REF!</v>
      </c>
      <c r="AA233" s="9" t="e">
        <f>IF(AA232=0,0,$D$224*(Z234)-AA230)</f>
        <v>#REF!</v>
      </c>
      <c r="AB233" s="9" t="e">
        <f>IF(AB232=0,0,$D$224*(AA234)-AB230)</f>
        <v>#REF!</v>
      </c>
      <c r="AC233" s="9" t="e">
        <f>IF(AC232=0,0,$D$224*(AB234)-AC230)</f>
        <v>#REF!</v>
      </c>
      <c r="AD233" s="9" t="e">
        <f>IF(AD232=0,0,$D$224*(AC234)-AD230)</f>
        <v>#REF!</v>
      </c>
      <c r="AE233" s="9" t="e">
        <f>IF(AE232=0,0,$D$224*(AD234)-AE230)</f>
        <v>#REF!</v>
      </c>
      <c r="AF233" s="9" t="e">
        <f>IF(AF232=0,0,$D$224*(AE234)-AF230)</f>
        <v>#REF!</v>
      </c>
      <c r="AG233" s="9" t="e">
        <f>IF(AG232=0,0,$D$224*(AF234)-AG230)</f>
        <v>#REF!</v>
      </c>
      <c r="AH233" s="9" t="e">
        <f>IF(AH232=0,0,$D$224*(AG234)-AH230)</f>
        <v>#REF!</v>
      </c>
      <c r="AI233" s="9" t="e">
        <f>IF(AI232=0,0,$D$224*(AH234)-AI230)</f>
        <v>#REF!</v>
      </c>
      <c r="AJ233" s="9" t="e">
        <f>IF(AJ232=0,0,$D$224*(AI234)-AJ230)</f>
        <v>#REF!</v>
      </c>
      <c r="AK233" s="9" t="e">
        <f>IF(AK232=0,0,$D$224*(AJ234)-AK230)</f>
        <v>#REF!</v>
      </c>
      <c r="AL233" s="9" t="e">
        <f>IF(AL232=0,0,$D$224*(AK234)-AL230)</f>
        <v>#REF!</v>
      </c>
      <c r="AM233" s="9" t="e">
        <f>IF(AM232=0,0,$D$224*(AL234)-AM230)</f>
        <v>#REF!</v>
      </c>
      <c r="AN233" s="9" t="e">
        <f>IF(AN232=0,0,$D$224*(AM234)-AN230)</f>
        <v>#REF!</v>
      </c>
      <c r="AO233" s="9" t="e">
        <f>IF(AO232=0,0,$D$224*(AN234)-AO230)</f>
        <v>#REF!</v>
      </c>
      <c r="AP233" s="9" t="e">
        <f>IF(AP232=0,0,$D$224*(AO234)-AP230)</f>
        <v>#REF!</v>
      </c>
      <c r="AQ233" s="9" t="e">
        <f>IF(AQ232=0,0,$D$224*(AP234)-AQ230)</f>
        <v>#REF!</v>
      </c>
    </row>
    <row r="234" spans="2:43" hidden="1">
      <c r="B234" s="4" t="s">
        <v>176</v>
      </c>
      <c r="C234" s="4"/>
      <c r="D234" s="9">
        <f>D226</f>
        <v>0</v>
      </c>
      <c r="E234" s="9">
        <f t="shared" ref="E234:AQ234" si="76">E233+E232</f>
        <v>0</v>
      </c>
      <c r="F234" s="9">
        <f t="shared" si="76"/>
        <v>0</v>
      </c>
      <c r="G234" s="9">
        <f t="shared" si="76"/>
        <v>0</v>
      </c>
      <c r="H234" s="9">
        <f t="shared" si="76"/>
        <v>0</v>
      </c>
      <c r="I234" s="9">
        <f t="shared" si="76"/>
        <v>0</v>
      </c>
      <c r="J234" s="9">
        <f t="shared" si="76"/>
        <v>0</v>
      </c>
      <c r="K234" s="9">
        <f t="shared" si="76"/>
        <v>0</v>
      </c>
      <c r="L234" s="9">
        <f t="shared" si="76"/>
        <v>0</v>
      </c>
      <c r="M234" s="9">
        <f t="shared" si="76"/>
        <v>0</v>
      </c>
      <c r="N234" s="9">
        <f t="shared" si="76"/>
        <v>0</v>
      </c>
      <c r="O234" s="9" t="e">
        <f t="shared" si="76"/>
        <v>#REF!</v>
      </c>
      <c r="P234" s="9" t="e">
        <f t="shared" si="76"/>
        <v>#REF!</v>
      </c>
      <c r="Q234" s="9" t="e">
        <f t="shared" si="76"/>
        <v>#REF!</v>
      </c>
      <c r="R234" s="9" t="e">
        <f t="shared" si="76"/>
        <v>#REF!</v>
      </c>
      <c r="S234" s="9" t="e">
        <f t="shared" si="76"/>
        <v>#REF!</v>
      </c>
      <c r="T234" s="9" t="e">
        <f t="shared" si="76"/>
        <v>#REF!</v>
      </c>
      <c r="U234" s="9" t="e">
        <f t="shared" si="76"/>
        <v>#REF!</v>
      </c>
      <c r="V234" s="9" t="e">
        <f t="shared" si="76"/>
        <v>#REF!</v>
      </c>
      <c r="W234" s="9" t="e">
        <f t="shared" si="76"/>
        <v>#REF!</v>
      </c>
      <c r="X234" s="9" t="e">
        <f t="shared" si="76"/>
        <v>#REF!</v>
      </c>
      <c r="Y234" s="9" t="e">
        <f t="shared" si="76"/>
        <v>#REF!</v>
      </c>
      <c r="Z234" s="9" t="e">
        <f t="shared" si="76"/>
        <v>#REF!</v>
      </c>
      <c r="AA234" s="9" t="e">
        <f t="shared" si="76"/>
        <v>#REF!</v>
      </c>
      <c r="AB234" s="9" t="e">
        <f t="shared" si="76"/>
        <v>#REF!</v>
      </c>
      <c r="AC234" s="9" t="e">
        <f t="shared" si="76"/>
        <v>#REF!</v>
      </c>
      <c r="AD234" s="9" t="e">
        <f t="shared" si="76"/>
        <v>#REF!</v>
      </c>
      <c r="AE234" s="9" t="e">
        <f t="shared" si="76"/>
        <v>#REF!</v>
      </c>
      <c r="AF234" s="9" t="e">
        <f t="shared" si="76"/>
        <v>#REF!</v>
      </c>
      <c r="AG234" s="9" t="e">
        <f t="shared" si="76"/>
        <v>#REF!</v>
      </c>
      <c r="AH234" s="9" t="e">
        <f t="shared" si="76"/>
        <v>#REF!</v>
      </c>
      <c r="AI234" s="9" t="e">
        <f t="shared" si="76"/>
        <v>#REF!</v>
      </c>
      <c r="AJ234" s="9" t="e">
        <f t="shared" si="76"/>
        <v>#REF!</v>
      </c>
      <c r="AK234" s="9" t="e">
        <f t="shared" si="76"/>
        <v>#REF!</v>
      </c>
      <c r="AL234" s="9" t="e">
        <f t="shared" si="76"/>
        <v>#REF!</v>
      </c>
      <c r="AM234" s="9" t="e">
        <f t="shared" si="76"/>
        <v>#REF!</v>
      </c>
      <c r="AN234" s="9" t="e">
        <f t="shared" si="76"/>
        <v>#REF!</v>
      </c>
      <c r="AO234" s="9" t="e">
        <f t="shared" si="76"/>
        <v>#REF!</v>
      </c>
      <c r="AP234" s="9" t="e">
        <f t="shared" si="76"/>
        <v>#REF!</v>
      </c>
      <c r="AQ234" s="9" t="e">
        <f t="shared" si="76"/>
        <v>#REF!</v>
      </c>
    </row>
    <row r="235" spans="2:43" hidden="1">
      <c r="B235" s="7"/>
      <c r="C235" s="7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9"/>
      <c r="AP235" s="9"/>
      <c r="AQ235" s="9"/>
    </row>
    <row r="236" spans="2:43" ht="30" hidden="1">
      <c r="B236" s="37"/>
      <c r="C236" s="37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9"/>
    </row>
    <row r="237" spans="2:43" hidden="1">
      <c r="B237" s="6" t="s">
        <v>121</v>
      </c>
      <c r="C237" s="6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9"/>
      <c r="AP237" s="9"/>
      <c r="AQ237" s="9"/>
    </row>
    <row r="238" spans="2:43" hidden="1">
      <c r="B238" s="7" t="s">
        <v>117</v>
      </c>
      <c r="C238" s="7"/>
      <c r="D238" s="11">
        <f>'Sources of Funds'!D46</f>
        <v>0</v>
      </c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9"/>
      <c r="AP238" s="9"/>
      <c r="AQ238" s="9"/>
    </row>
    <row r="239" spans="2:43" ht="16.5" hidden="1" customHeight="1">
      <c r="B239" s="7" t="s">
        <v>219</v>
      </c>
      <c r="C239" s="7"/>
      <c r="D239" s="9">
        <f>'Sources of Funds'!E46</f>
        <v>0</v>
      </c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9"/>
      <c r="AP239" s="9"/>
      <c r="AQ239" s="9"/>
    </row>
    <row r="240" spans="2:43" hidden="1">
      <c r="B240" s="7" t="s">
        <v>220</v>
      </c>
      <c r="C240" s="7"/>
      <c r="D240" s="9">
        <f>'Sources of Funds'!C46</f>
        <v>0</v>
      </c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9"/>
    </row>
    <row r="241" spans="2:43" hidden="1">
      <c r="B241" s="7" t="s">
        <v>222</v>
      </c>
      <c r="C241" s="7"/>
      <c r="D241" s="9"/>
      <c r="E241" s="9">
        <f>IF(D240=0,0,PMT(D238/12,D239*12,-D240)*12)</f>
        <v>0</v>
      </c>
      <c r="F241" s="9" t="e">
        <f>IF(E245-$E$241&gt;0,$E$241,0)</f>
        <v>#REF!</v>
      </c>
      <c r="G241" s="9" t="e">
        <f>IF(F245-$E$241&gt;0,$E$241,0)</f>
        <v>#REF!</v>
      </c>
      <c r="H241" s="9" t="e">
        <f>IF(G245-$E$241&gt;0,$E$241,0)</f>
        <v>#REF!</v>
      </c>
      <c r="I241" s="9" t="e">
        <f>IF(H245-$E$241&gt;0,$E$241,0)</f>
        <v>#REF!</v>
      </c>
      <c r="J241" s="9" t="e">
        <f>IF(I245-$E$241&gt;0,$E$241,0)</f>
        <v>#REF!</v>
      </c>
      <c r="K241" s="9" t="e">
        <f>IF(J245-$E$241&gt;0,$E$241,0)</f>
        <v>#REF!</v>
      </c>
      <c r="L241" s="9" t="e">
        <f>IF(K245-$E$241&gt;0,$E$241,0)</f>
        <v>#REF!</v>
      </c>
      <c r="M241" s="9" t="e">
        <f>IF(L245-$E$241&gt;0,$E$241,0)</f>
        <v>#REF!</v>
      </c>
      <c r="N241" s="9" t="e">
        <f>IF(M245-$E$241&gt;0,$E$241,0)</f>
        <v>#REF!</v>
      </c>
      <c r="O241" s="9" t="e">
        <f>IF(#REF!-$E$241&gt;0,$E$241,0)</f>
        <v>#REF!</v>
      </c>
      <c r="P241" s="9" t="e">
        <f>IF(O245-$E$241&gt;0,$E$241,0)</f>
        <v>#REF!</v>
      </c>
      <c r="Q241" s="9" t="e">
        <f>IF(P245-$E$241&gt;0,$E$241,0)</f>
        <v>#REF!</v>
      </c>
      <c r="R241" s="9" t="e">
        <f>IF(Q245-$E$241&gt;0,$E$241,0)</f>
        <v>#REF!</v>
      </c>
      <c r="S241" s="9" t="e">
        <f>IF(R245-$E$241&gt;0,$E$241,0)</f>
        <v>#REF!</v>
      </c>
      <c r="T241" s="9" t="e">
        <f>IF(S245-$E$241&gt;0,$E$241,0)</f>
        <v>#REF!</v>
      </c>
      <c r="U241" s="9" t="e">
        <f>IF(T245-$E$241&gt;0,$E$241,0)</f>
        <v>#REF!</v>
      </c>
      <c r="V241" s="9" t="e">
        <f>IF(U245-$E$241&gt;0,$E$241,0)</f>
        <v>#REF!</v>
      </c>
      <c r="W241" s="9" t="e">
        <f>IF(V245-$E$241&gt;0,$E$241,0)</f>
        <v>#REF!</v>
      </c>
      <c r="X241" s="9" t="e">
        <f>IF(W245-$E$241&gt;0,$E$241,0)</f>
        <v>#REF!</v>
      </c>
      <c r="Y241" s="9" t="e">
        <f>IF(X245-$E$241&gt;0,$E$241,0)</f>
        <v>#REF!</v>
      </c>
      <c r="Z241" s="9" t="e">
        <f>IF(Y245-$E$241&gt;0,$E$241,0)</f>
        <v>#REF!</v>
      </c>
      <c r="AA241" s="9" t="e">
        <f>IF(Z245-$E$241&gt;0,$E$241,0)</f>
        <v>#REF!</v>
      </c>
      <c r="AB241" s="9" t="e">
        <f>IF(AA245-$E$241&gt;0,$E$241,0)</f>
        <v>#REF!</v>
      </c>
      <c r="AC241" s="9" t="e">
        <f>IF(AB245-$E$241&gt;0,$E$241,0)</f>
        <v>#REF!</v>
      </c>
      <c r="AD241" s="9" t="e">
        <f>IF(AC245-$E$241&gt;0,$E$241,0)</f>
        <v>#REF!</v>
      </c>
      <c r="AE241" s="9" t="e">
        <f>IF(AD245-$E$241&gt;0,$E$241,0)</f>
        <v>#REF!</v>
      </c>
      <c r="AF241" s="9" t="e">
        <f>IF(AE245-$E$241&gt;0,$E$241,0)</f>
        <v>#REF!</v>
      </c>
      <c r="AG241" s="9" t="e">
        <f>IF(AF245-$E$241&gt;0,$E$241,0)</f>
        <v>#REF!</v>
      </c>
      <c r="AH241" s="9" t="e">
        <f>IF(AG245-$E$241&gt;0,$E$241,0)</f>
        <v>#REF!</v>
      </c>
      <c r="AI241" s="9" t="e">
        <f>IF(AH245-$E$241&gt;0,$E$241,0)</f>
        <v>#REF!</v>
      </c>
      <c r="AJ241" s="9" t="e">
        <f>IF(AI245-$E$241&gt;0,$E$241,0)</f>
        <v>#REF!</v>
      </c>
      <c r="AK241" s="9" t="e">
        <f>IF(AJ245-$E$241&gt;0,$E$241,0)</f>
        <v>#REF!</v>
      </c>
      <c r="AL241" s="9" t="e">
        <f>IF(AK245-$E$241&gt;0,$E$241,0)</f>
        <v>#REF!</v>
      </c>
      <c r="AM241" s="9" t="e">
        <f>IF(AL245-$E$241&gt;0,$E$241,0)</f>
        <v>#REF!</v>
      </c>
      <c r="AN241" s="9" t="e">
        <f>IF(AM245-$E$241&gt;0,$E$241,0)</f>
        <v>#REF!</v>
      </c>
      <c r="AO241" s="9" t="e">
        <f>IF(AN245-$E$241&gt;0,$E$241,0)</f>
        <v>#REF!</v>
      </c>
      <c r="AP241" s="9" t="e">
        <f>IF(AO245-$E$241&gt;0,$E$241,0)</f>
        <v>#REF!</v>
      </c>
      <c r="AQ241" s="9" t="e">
        <f>IF(AP245-$E$241&gt;0,$E$241,0)</f>
        <v>#REF!</v>
      </c>
    </row>
    <row r="242" spans="2:43" hidden="1">
      <c r="B242" s="7" t="s">
        <v>122</v>
      </c>
      <c r="C242" s="7"/>
      <c r="D242" s="9"/>
      <c r="E242" s="9" t="e">
        <f t="shared" ref="E242:AQ242" si="77">E102</f>
        <v>#REF!</v>
      </c>
      <c r="F242" s="9" t="e">
        <f t="shared" si="77"/>
        <v>#REF!</v>
      </c>
      <c r="G242" s="9" t="e">
        <f t="shared" si="77"/>
        <v>#REF!</v>
      </c>
      <c r="H242" s="9" t="e">
        <f t="shared" si="77"/>
        <v>#REF!</v>
      </c>
      <c r="I242" s="9" t="e">
        <f t="shared" si="77"/>
        <v>#REF!</v>
      </c>
      <c r="J242" s="9" t="e">
        <f t="shared" si="77"/>
        <v>#REF!</v>
      </c>
      <c r="K242" s="9" t="e">
        <f t="shared" si="77"/>
        <v>#REF!</v>
      </c>
      <c r="L242" s="9" t="e">
        <f t="shared" si="77"/>
        <v>#REF!</v>
      </c>
      <c r="M242" s="9" t="e">
        <f t="shared" si="77"/>
        <v>#REF!</v>
      </c>
      <c r="N242" s="9" t="e">
        <f t="shared" si="77"/>
        <v>#REF!</v>
      </c>
      <c r="O242" s="9" t="e">
        <f t="shared" si="77"/>
        <v>#REF!</v>
      </c>
      <c r="P242" s="9" t="e">
        <f t="shared" si="77"/>
        <v>#REF!</v>
      </c>
      <c r="Q242" s="9" t="e">
        <f t="shared" si="77"/>
        <v>#REF!</v>
      </c>
      <c r="R242" s="9" t="e">
        <f t="shared" si="77"/>
        <v>#REF!</v>
      </c>
      <c r="S242" s="9" t="e">
        <f t="shared" si="77"/>
        <v>#REF!</v>
      </c>
      <c r="T242" s="9" t="e">
        <f t="shared" si="77"/>
        <v>#REF!</v>
      </c>
      <c r="U242" s="9" t="e">
        <f t="shared" si="77"/>
        <v>#REF!</v>
      </c>
      <c r="V242" s="9" t="e">
        <f t="shared" si="77"/>
        <v>#REF!</v>
      </c>
      <c r="W242" s="9" t="e">
        <f t="shared" si="77"/>
        <v>#REF!</v>
      </c>
      <c r="X242" s="9" t="e">
        <f t="shared" si="77"/>
        <v>#REF!</v>
      </c>
      <c r="Y242" s="9" t="e">
        <f t="shared" si="77"/>
        <v>#REF!</v>
      </c>
      <c r="Z242" s="9" t="e">
        <f t="shared" si="77"/>
        <v>#REF!</v>
      </c>
      <c r="AA242" s="9" t="e">
        <f t="shared" si="77"/>
        <v>#REF!</v>
      </c>
      <c r="AB242" s="9" t="e">
        <f t="shared" si="77"/>
        <v>#REF!</v>
      </c>
      <c r="AC242" s="9" t="e">
        <f t="shared" si="77"/>
        <v>#REF!</v>
      </c>
      <c r="AD242" s="9" t="e">
        <f t="shared" si="77"/>
        <v>#REF!</v>
      </c>
      <c r="AE242" s="9" t="e">
        <f t="shared" si="77"/>
        <v>#REF!</v>
      </c>
      <c r="AF242" s="9" t="e">
        <f t="shared" si="77"/>
        <v>#REF!</v>
      </c>
      <c r="AG242" s="9" t="e">
        <f t="shared" si="77"/>
        <v>#REF!</v>
      </c>
      <c r="AH242" s="9" t="e">
        <f t="shared" si="77"/>
        <v>#REF!</v>
      </c>
      <c r="AI242" s="9" t="e">
        <f t="shared" si="77"/>
        <v>#REF!</v>
      </c>
      <c r="AJ242" s="9" t="e">
        <f t="shared" si="77"/>
        <v>#REF!</v>
      </c>
      <c r="AK242" s="9" t="e">
        <f t="shared" si="77"/>
        <v>#REF!</v>
      </c>
      <c r="AL242" s="9" t="e">
        <f t="shared" si="77"/>
        <v>#REF!</v>
      </c>
      <c r="AM242" s="9" t="e">
        <f t="shared" si="77"/>
        <v>#REF!</v>
      </c>
      <c r="AN242" s="9" t="e">
        <f t="shared" si="77"/>
        <v>#REF!</v>
      </c>
      <c r="AO242" s="9" t="e">
        <f t="shared" si="77"/>
        <v>#REF!</v>
      </c>
      <c r="AP242" s="9" t="e">
        <f t="shared" si="77"/>
        <v>#REF!</v>
      </c>
      <c r="AQ242" s="9" t="e">
        <f t="shared" si="77"/>
        <v>#REF!</v>
      </c>
    </row>
    <row r="243" spans="2:43" hidden="1">
      <c r="B243" s="7" t="s">
        <v>117</v>
      </c>
      <c r="C243" s="7"/>
      <c r="D243" s="9"/>
      <c r="E243" s="9">
        <f>IF(D240&gt;0,D238*D240,0)</f>
        <v>0</v>
      </c>
      <c r="F243" s="9" t="e">
        <f>IF(E245&gt;0,$D$238*E245,0)</f>
        <v>#REF!</v>
      </c>
      <c r="G243" s="9" t="e">
        <f>IF(F245&gt;0,$D$238*F245,0)</f>
        <v>#REF!</v>
      </c>
      <c r="H243" s="9" t="e">
        <f>IF(G245&gt;0,$D$238*G245,0)</f>
        <v>#REF!</v>
      </c>
      <c r="I243" s="9" t="e">
        <f>IF(H245&gt;0,$D$238*H245,0)</f>
        <v>#REF!</v>
      </c>
      <c r="J243" s="9" t="e">
        <f>IF(I245&gt;0,$D$238*I245,0)</f>
        <v>#REF!</v>
      </c>
      <c r="K243" s="9" t="e">
        <f>IF(J245&gt;0,$D$238*J245,0)</f>
        <v>#REF!</v>
      </c>
      <c r="L243" s="9" t="e">
        <f>IF(K245&gt;0,$D$238*K245,0)</f>
        <v>#REF!</v>
      </c>
      <c r="M243" s="9" t="e">
        <f>IF(L245&gt;0,$D$238*L245,0)</f>
        <v>#REF!</v>
      </c>
      <c r="N243" s="9" t="e">
        <f>IF(M245&gt;0,$D$238*M245,0)</f>
        <v>#REF!</v>
      </c>
      <c r="O243" s="9" t="e">
        <f>IF(#REF!&gt;0,$D$238*#REF!,0)</f>
        <v>#REF!</v>
      </c>
      <c r="P243" s="9" t="e">
        <f>IF(O245&gt;0,$D$238*O245,0)</f>
        <v>#REF!</v>
      </c>
      <c r="Q243" s="9" t="e">
        <f>IF(P245&gt;0,$D$238*P245,0)</f>
        <v>#REF!</v>
      </c>
      <c r="R243" s="9" t="e">
        <f>IF(Q245&gt;0,$D$238*Q245,0)</f>
        <v>#REF!</v>
      </c>
      <c r="S243" s="9" t="e">
        <f>IF(R245&gt;0,$D$238*R245,0)</f>
        <v>#REF!</v>
      </c>
      <c r="T243" s="9" t="e">
        <f>IF(S245&gt;0,$D$238*S245,0)</f>
        <v>#REF!</v>
      </c>
      <c r="U243" s="9" t="e">
        <f t="shared" ref="U243:AJ243" si="78">IF(T245&gt;0,$D$238*T245,0)</f>
        <v>#REF!</v>
      </c>
      <c r="V243" s="9" t="e">
        <f t="shared" si="78"/>
        <v>#REF!</v>
      </c>
      <c r="W243" s="9" t="e">
        <f t="shared" si="78"/>
        <v>#REF!</v>
      </c>
      <c r="X243" s="9" t="e">
        <f t="shared" si="78"/>
        <v>#REF!</v>
      </c>
      <c r="Y243" s="9" t="e">
        <f t="shared" si="78"/>
        <v>#REF!</v>
      </c>
      <c r="Z243" s="9" t="e">
        <f t="shared" si="78"/>
        <v>#REF!</v>
      </c>
      <c r="AA243" s="9" t="e">
        <f t="shared" si="78"/>
        <v>#REF!</v>
      </c>
      <c r="AB243" s="9" t="e">
        <f t="shared" si="78"/>
        <v>#REF!</v>
      </c>
      <c r="AC243" s="9" t="e">
        <f t="shared" si="78"/>
        <v>#REF!</v>
      </c>
      <c r="AD243" s="9" t="e">
        <f t="shared" si="78"/>
        <v>#REF!</v>
      </c>
      <c r="AE243" s="9" t="e">
        <f t="shared" si="78"/>
        <v>#REF!</v>
      </c>
      <c r="AF243" s="9" t="e">
        <f t="shared" si="78"/>
        <v>#REF!</v>
      </c>
      <c r="AG243" s="9" t="e">
        <f t="shared" si="78"/>
        <v>#REF!</v>
      </c>
      <c r="AH243" s="9" t="e">
        <f t="shared" si="78"/>
        <v>#REF!</v>
      </c>
      <c r="AI243" s="9" t="e">
        <f t="shared" si="78"/>
        <v>#REF!</v>
      </c>
      <c r="AJ243" s="9" t="e">
        <f t="shared" si="78"/>
        <v>#REF!</v>
      </c>
      <c r="AK243" s="9" t="e">
        <f t="shared" ref="AK243:AQ243" si="79">IF(AJ245&gt;0,$D$238*AJ245,0)</f>
        <v>#REF!</v>
      </c>
      <c r="AL243" s="9" t="e">
        <f t="shared" si="79"/>
        <v>#REF!</v>
      </c>
      <c r="AM243" s="9" t="e">
        <f t="shared" si="79"/>
        <v>#REF!</v>
      </c>
      <c r="AN243" s="9" t="e">
        <f t="shared" si="79"/>
        <v>#REF!</v>
      </c>
      <c r="AO243" s="9" t="e">
        <f t="shared" si="79"/>
        <v>#REF!</v>
      </c>
      <c r="AP243" s="9" t="e">
        <f t="shared" si="79"/>
        <v>#REF!</v>
      </c>
      <c r="AQ243" s="9" t="e">
        <f t="shared" si="79"/>
        <v>#REF!</v>
      </c>
    </row>
    <row r="244" spans="2:43" hidden="1">
      <c r="B244" s="7" t="s">
        <v>114</v>
      </c>
      <c r="C244" s="7"/>
      <c r="D244" s="9"/>
      <c r="E244" s="9" t="e">
        <f>IF(E242-E243&gt;0,E242-E243,0)</f>
        <v>#REF!</v>
      </c>
      <c r="F244" s="9" t="e">
        <f t="shared" ref="F244:S244" si="80">IF(F242-F243&gt;0,F242-F243,0)</f>
        <v>#REF!</v>
      </c>
      <c r="G244" s="9" t="e">
        <f t="shared" si="80"/>
        <v>#REF!</v>
      </c>
      <c r="H244" s="9" t="e">
        <f t="shared" si="80"/>
        <v>#REF!</v>
      </c>
      <c r="I244" s="9" t="e">
        <f t="shared" si="80"/>
        <v>#REF!</v>
      </c>
      <c r="J244" s="9" t="e">
        <f t="shared" si="80"/>
        <v>#REF!</v>
      </c>
      <c r="K244" s="9" t="e">
        <f t="shared" si="80"/>
        <v>#REF!</v>
      </c>
      <c r="L244" s="9" t="e">
        <f t="shared" si="80"/>
        <v>#REF!</v>
      </c>
      <c r="M244" s="9" t="e">
        <f t="shared" si="80"/>
        <v>#REF!</v>
      </c>
      <c r="N244" s="9" t="e">
        <f t="shared" si="80"/>
        <v>#REF!</v>
      </c>
      <c r="O244" s="9" t="e">
        <f t="shared" si="80"/>
        <v>#REF!</v>
      </c>
      <c r="P244" s="9" t="e">
        <f t="shared" si="80"/>
        <v>#REF!</v>
      </c>
      <c r="Q244" s="9" t="e">
        <f t="shared" si="80"/>
        <v>#REF!</v>
      </c>
      <c r="R244" s="9" t="e">
        <f t="shared" si="80"/>
        <v>#REF!</v>
      </c>
      <c r="S244" s="9" t="e">
        <f t="shared" si="80"/>
        <v>#REF!</v>
      </c>
      <c r="T244" s="9" t="e">
        <f t="shared" ref="T244:AI244" si="81">IF(T242-T243&gt;0,T242-T243,0)</f>
        <v>#REF!</v>
      </c>
      <c r="U244" s="9" t="e">
        <f t="shared" si="81"/>
        <v>#REF!</v>
      </c>
      <c r="V244" s="9" t="e">
        <f t="shared" si="81"/>
        <v>#REF!</v>
      </c>
      <c r="W244" s="9" t="e">
        <f t="shared" si="81"/>
        <v>#REF!</v>
      </c>
      <c r="X244" s="9" t="e">
        <f t="shared" si="81"/>
        <v>#REF!</v>
      </c>
      <c r="Y244" s="9" t="e">
        <f t="shared" si="81"/>
        <v>#REF!</v>
      </c>
      <c r="Z244" s="9" t="e">
        <f t="shared" si="81"/>
        <v>#REF!</v>
      </c>
      <c r="AA244" s="9" t="e">
        <f t="shared" si="81"/>
        <v>#REF!</v>
      </c>
      <c r="AB244" s="9" t="e">
        <f t="shared" si="81"/>
        <v>#REF!</v>
      </c>
      <c r="AC244" s="9" t="e">
        <f t="shared" si="81"/>
        <v>#REF!</v>
      </c>
      <c r="AD244" s="9" t="e">
        <f t="shared" si="81"/>
        <v>#REF!</v>
      </c>
      <c r="AE244" s="9" t="e">
        <f t="shared" si="81"/>
        <v>#REF!</v>
      </c>
      <c r="AF244" s="9" t="e">
        <f t="shared" si="81"/>
        <v>#REF!</v>
      </c>
      <c r="AG244" s="9" t="e">
        <f t="shared" si="81"/>
        <v>#REF!</v>
      </c>
      <c r="AH244" s="9" t="e">
        <f t="shared" si="81"/>
        <v>#REF!</v>
      </c>
      <c r="AI244" s="9" t="e">
        <f t="shared" si="81"/>
        <v>#REF!</v>
      </c>
      <c r="AJ244" s="9" t="e">
        <f t="shared" ref="AJ244:AQ244" si="82">IF(AJ242-AJ243&gt;0,AJ242-AJ243,0)</f>
        <v>#REF!</v>
      </c>
      <c r="AK244" s="9" t="e">
        <f t="shared" si="82"/>
        <v>#REF!</v>
      </c>
      <c r="AL244" s="9" t="e">
        <f t="shared" si="82"/>
        <v>#REF!</v>
      </c>
      <c r="AM244" s="9" t="e">
        <f t="shared" si="82"/>
        <v>#REF!</v>
      </c>
      <c r="AN244" s="9" t="e">
        <f t="shared" si="82"/>
        <v>#REF!</v>
      </c>
      <c r="AO244" s="9" t="e">
        <f t="shared" si="82"/>
        <v>#REF!</v>
      </c>
      <c r="AP244" s="9" t="e">
        <f t="shared" si="82"/>
        <v>#REF!</v>
      </c>
      <c r="AQ244" s="9" t="e">
        <f t="shared" si="82"/>
        <v>#REF!</v>
      </c>
    </row>
    <row r="245" spans="2:43" hidden="1">
      <c r="B245" s="7" t="s">
        <v>115</v>
      </c>
      <c r="C245" s="7"/>
      <c r="D245" s="9"/>
      <c r="E245" s="9" t="e">
        <f>IF(E242&gt;E243,D240-E244,D240+E243-E242)</f>
        <v>#REF!</v>
      </c>
      <c r="F245" s="9" t="e">
        <f t="shared" ref="F245:AQ245" si="83">IF(F102&gt;F243,E245-F244+E246,E245+F243-F102+E246)</f>
        <v>#REF!</v>
      </c>
      <c r="G245" s="9" t="e">
        <f t="shared" si="83"/>
        <v>#REF!</v>
      </c>
      <c r="H245" s="9" t="e">
        <f t="shared" si="83"/>
        <v>#REF!</v>
      </c>
      <c r="I245" s="9" t="e">
        <f t="shared" si="83"/>
        <v>#REF!</v>
      </c>
      <c r="J245" s="9" t="e">
        <f t="shared" si="83"/>
        <v>#REF!</v>
      </c>
      <c r="K245" s="9" t="e">
        <f t="shared" si="83"/>
        <v>#REF!</v>
      </c>
      <c r="L245" s="9" t="e">
        <f t="shared" si="83"/>
        <v>#REF!</v>
      </c>
      <c r="M245" s="9" t="e">
        <f>IF(M102&gt;M243,L245-M244+L246,L245+M243-M102+L246)</f>
        <v>#REF!</v>
      </c>
      <c r="N245" s="9" t="e">
        <f t="shared" si="83"/>
        <v>#REF!</v>
      </c>
      <c r="O245" s="9" t="e">
        <f>IF(O102&gt;O243,#REF!-O244+#REF!,#REF!+O243-O102+#REF!)</f>
        <v>#REF!</v>
      </c>
      <c r="P245" s="9" t="e">
        <f t="shared" si="83"/>
        <v>#REF!</v>
      </c>
      <c r="Q245" s="9" t="e">
        <f t="shared" si="83"/>
        <v>#REF!</v>
      </c>
      <c r="R245" s="9" t="e">
        <f t="shared" si="83"/>
        <v>#REF!</v>
      </c>
      <c r="S245" s="9" t="e">
        <f t="shared" si="83"/>
        <v>#REF!</v>
      </c>
      <c r="T245" s="9" t="e">
        <f t="shared" si="83"/>
        <v>#REF!</v>
      </c>
      <c r="U245" s="9" t="e">
        <f t="shared" si="83"/>
        <v>#REF!</v>
      </c>
      <c r="V245" s="9" t="e">
        <f t="shared" si="83"/>
        <v>#REF!</v>
      </c>
      <c r="W245" s="9" t="e">
        <f t="shared" si="83"/>
        <v>#REF!</v>
      </c>
      <c r="X245" s="9" t="e">
        <f t="shared" si="83"/>
        <v>#REF!</v>
      </c>
      <c r="Y245" s="9" t="e">
        <f t="shared" si="83"/>
        <v>#REF!</v>
      </c>
      <c r="Z245" s="9" t="e">
        <f t="shared" si="83"/>
        <v>#REF!</v>
      </c>
      <c r="AA245" s="9" t="e">
        <f t="shared" si="83"/>
        <v>#REF!</v>
      </c>
      <c r="AB245" s="9" t="e">
        <f t="shared" si="83"/>
        <v>#REF!</v>
      </c>
      <c r="AC245" s="9" t="e">
        <f t="shared" si="83"/>
        <v>#REF!</v>
      </c>
      <c r="AD245" s="9" t="e">
        <f t="shared" si="83"/>
        <v>#REF!</v>
      </c>
      <c r="AE245" s="9" t="e">
        <f t="shared" si="83"/>
        <v>#REF!</v>
      </c>
      <c r="AF245" s="9" t="e">
        <f t="shared" si="83"/>
        <v>#REF!</v>
      </c>
      <c r="AG245" s="9" t="e">
        <f t="shared" si="83"/>
        <v>#REF!</v>
      </c>
      <c r="AH245" s="9" t="e">
        <f t="shared" si="83"/>
        <v>#REF!</v>
      </c>
      <c r="AI245" s="9" t="e">
        <f t="shared" si="83"/>
        <v>#REF!</v>
      </c>
      <c r="AJ245" s="9" t="e">
        <f t="shared" si="83"/>
        <v>#REF!</v>
      </c>
      <c r="AK245" s="9" t="e">
        <f t="shared" si="83"/>
        <v>#REF!</v>
      </c>
      <c r="AL245" s="9" t="e">
        <f t="shared" si="83"/>
        <v>#REF!</v>
      </c>
      <c r="AM245" s="9" t="e">
        <f t="shared" si="83"/>
        <v>#REF!</v>
      </c>
      <c r="AN245" s="9" t="e">
        <f t="shared" si="83"/>
        <v>#REF!</v>
      </c>
      <c r="AO245" s="9" t="e">
        <f t="shared" si="83"/>
        <v>#REF!</v>
      </c>
      <c r="AP245" s="9" t="e">
        <f t="shared" si="83"/>
        <v>#REF!</v>
      </c>
      <c r="AQ245" s="9" t="e">
        <f t="shared" si="83"/>
        <v>#REF!</v>
      </c>
    </row>
    <row r="246" spans="2:43" hidden="1">
      <c r="B246" s="7" t="s">
        <v>133</v>
      </c>
      <c r="C246" s="7"/>
      <c r="D246" s="9"/>
      <c r="E246" s="9" t="e">
        <f>IF(E245=0,0,+D238*D240-E243)</f>
        <v>#REF!</v>
      </c>
      <c r="F246" s="9" t="e">
        <f>IF(F245=0,0,$D$238*(E245+E246)-F243)</f>
        <v>#REF!</v>
      </c>
      <c r="G246" s="9" t="e">
        <f>IF(G245=0,0,$D$238*(F245+F246)-G243)</f>
        <v>#REF!</v>
      </c>
      <c r="H246" s="9" t="e">
        <f>IF(H245=0,0,$D$238*(G245+G246)-H243)</f>
        <v>#REF!</v>
      </c>
      <c r="I246" s="9" t="e">
        <f>IF(I245=0,0,$D$238*(H245+H246)-I243)</f>
        <v>#REF!</v>
      </c>
      <c r="J246" s="9" t="e">
        <f>IF(J245=0,0,$D$238*(I245+I246)-J243)</f>
        <v>#REF!</v>
      </c>
      <c r="K246" s="9" t="e">
        <f>IF(K245=0,0,$D$238*(J245+J246)-K243)</f>
        <v>#REF!</v>
      </c>
      <c r="L246" s="9" t="e">
        <f>IF(L245=0,0,$D$238*(K245+K246)-L243)</f>
        <v>#REF!</v>
      </c>
      <c r="M246" s="9" t="e">
        <f>IF(M245=0,0,$D$238*(L245+L246)-M243)</f>
        <v>#REF!</v>
      </c>
      <c r="N246" s="9" t="e">
        <f>IF(N245=0,0,$D$238*(M245+M246)-N243)</f>
        <v>#REF!</v>
      </c>
      <c r="O246" s="9" t="e">
        <f>IF(O245=0,0,$D$238*(#REF!+#REF!)-O243)</f>
        <v>#REF!</v>
      </c>
      <c r="P246" s="9" t="e">
        <f>IF(P245=0,0,$D$238*(O245+O246)-P243)</f>
        <v>#REF!</v>
      </c>
      <c r="Q246" s="9" t="e">
        <f>IF(Q245=0,0,$D$238*(P245+P246)-Q243)</f>
        <v>#REF!</v>
      </c>
      <c r="R246" s="9" t="e">
        <f>IF(R245=0,0,$D$238*(Q245+Q246)-R243)</f>
        <v>#REF!</v>
      </c>
      <c r="S246" s="9" t="e">
        <f>IF(S245=0,0,$D$238*(R245+R246)-S243)</f>
        <v>#REF!</v>
      </c>
      <c r="T246" s="9" t="e">
        <f>IF(T245=0,0,$D$238*(S245+S246)-T243)</f>
        <v>#REF!</v>
      </c>
      <c r="U246" s="9" t="e">
        <f>IF(U245=0,0,$D$238*(T245+T246)-U243)</f>
        <v>#REF!</v>
      </c>
      <c r="V246" s="9" t="e">
        <f>IF(V245=0,0,$D$238*(U245+U246)-V243)</f>
        <v>#REF!</v>
      </c>
      <c r="W246" s="9" t="e">
        <f>IF(W245=0,0,$D$238*(V245+V246)-W243)</f>
        <v>#REF!</v>
      </c>
      <c r="X246" s="9" t="e">
        <f>IF(X245=0,0,$D$238*(W245+W246)-X243)</f>
        <v>#REF!</v>
      </c>
      <c r="Y246" s="9" t="e">
        <f>IF(Y245=0,0,$D$238*(X245+X246)-Y243)</f>
        <v>#REF!</v>
      </c>
      <c r="Z246" s="9" t="e">
        <f>IF(Z245=0,0,$D$238*(Y245+Y246)-Z243)</f>
        <v>#REF!</v>
      </c>
      <c r="AA246" s="9" t="e">
        <f>IF(AA245=0,0,$D$238*(Z245+Z246)-AA243)</f>
        <v>#REF!</v>
      </c>
      <c r="AB246" s="9" t="e">
        <f>IF(AB245=0,0,$D$238*(AA245+AA246)-AB243)</f>
        <v>#REF!</v>
      </c>
      <c r="AC246" s="9" t="e">
        <f>IF(AC245=0,0,$D$238*(AB245+AB246)-AC243)</f>
        <v>#REF!</v>
      </c>
      <c r="AD246" s="9" t="e">
        <f>IF(AD245=0,0,$D$238*(AC245+AC246)-AD243)</f>
        <v>#REF!</v>
      </c>
      <c r="AE246" s="9" t="e">
        <f>IF(AE245=0,0,$D$238*(AD245+AD246)-AE243)</f>
        <v>#REF!</v>
      </c>
      <c r="AF246" s="9" t="e">
        <f>IF(AF245=0,0,$D$238*(AE245+AE246)-AF243)</f>
        <v>#REF!</v>
      </c>
      <c r="AG246" s="9" t="e">
        <f>IF(AG245=0,0,$D$238*(AF245+AF246)-AG243)</f>
        <v>#REF!</v>
      </c>
      <c r="AH246" s="9" t="e">
        <f>IF(AH245=0,0,$D$238*(AG245+AG246)-AH243)</f>
        <v>#REF!</v>
      </c>
      <c r="AI246" s="9" t="e">
        <f>IF(AI245=0,0,$D$238*(AH245+AH246)-AI243)</f>
        <v>#REF!</v>
      </c>
      <c r="AJ246" s="9" t="e">
        <f>IF(AJ245=0,0,$D$238*(AI245+AI246)-AJ243)</f>
        <v>#REF!</v>
      </c>
      <c r="AK246" s="9" t="e">
        <f>IF(AK245=0,0,$D$238*(AJ245+AJ246)-AK243)</f>
        <v>#REF!</v>
      </c>
      <c r="AL246" s="9" t="e">
        <f>IF(AL245=0,0,$D$238*(AK245+AK246)-AL243)</f>
        <v>#REF!</v>
      </c>
      <c r="AM246" s="9" t="e">
        <f>IF(AM245=0,0,$D$238*(AL245+AL246)-AM243)</f>
        <v>#REF!</v>
      </c>
      <c r="AN246" s="9" t="e">
        <f>IF(AN245=0,0,$D$238*(AM245+AM246)-AN243)</f>
        <v>#REF!</v>
      </c>
      <c r="AO246" s="9" t="e">
        <f>IF(AO245=0,0,$D$238*(AN245+AN246)-AO243)</f>
        <v>#REF!</v>
      </c>
      <c r="AP246" s="9" t="e">
        <f>IF(AP245=0,0,$D$238*(AO245+AO246)-AP243)</f>
        <v>#REF!</v>
      </c>
      <c r="AQ246" s="9" t="e">
        <f>IF(AQ245=0,0,$D$238*(AP245+AP246)-AQ243)</f>
        <v>#REF!</v>
      </c>
    </row>
    <row r="247" spans="2:43" hidden="1">
      <c r="B247" s="7"/>
      <c r="C247" s="7"/>
      <c r="D247" s="9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/>
      <c r="AL247" s="16"/>
      <c r="AM247" s="16"/>
      <c r="AN247" s="16"/>
      <c r="AO247" s="16"/>
      <c r="AP247" s="16"/>
      <c r="AQ247" s="16"/>
    </row>
    <row r="248" spans="2:43" hidden="1">
      <c r="B248" s="7"/>
      <c r="C248" s="7"/>
      <c r="D248" s="9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N248" s="16"/>
      <c r="AO248" s="16"/>
      <c r="AP248" s="16"/>
      <c r="AQ248" s="16"/>
    </row>
    <row r="249" spans="2:43" hidden="1">
      <c r="B249" s="7"/>
      <c r="C249" s="7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9"/>
      <c r="AP249" s="9"/>
      <c r="AQ249" s="9"/>
    </row>
    <row r="250" spans="2:43" hidden="1">
      <c r="B250" s="4" t="s">
        <v>123</v>
      </c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</row>
    <row r="251" spans="2:43" hidden="1">
      <c r="B251" s="4" t="s">
        <v>124</v>
      </c>
      <c r="C251" s="4"/>
      <c r="D251" s="4"/>
      <c r="E251" s="16" t="e">
        <f>E95/'Sources of Funds'!$E$6</f>
        <v>#REF!</v>
      </c>
      <c r="F251" s="16" t="e">
        <f>F95/'Sources of Funds'!$E$6</f>
        <v>#REF!</v>
      </c>
      <c r="G251" s="16" t="e">
        <f>G95/'Sources of Funds'!$E$6</f>
        <v>#REF!</v>
      </c>
      <c r="H251" s="16" t="e">
        <f>H95/'Sources of Funds'!$E$6</f>
        <v>#REF!</v>
      </c>
      <c r="I251" s="16" t="e">
        <f>I95/'Sources of Funds'!$E$6</f>
        <v>#REF!</v>
      </c>
      <c r="J251" s="16" t="e">
        <f>J95/'Sources of Funds'!$E$6</f>
        <v>#REF!</v>
      </c>
      <c r="K251" s="16" t="e">
        <f>K95/'Sources of Funds'!$E$6</f>
        <v>#REF!</v>
      </c>
      <c r="L251" s="16" t="e">
        <f>L95/'Sources of Funds'!$E$6</f>
        <v>#REF!</v>
      </c>
      <c r="M251" s="16" t="e">
        <f>M95/'Sources of Funds'!$E$6</f>
        <v>#REF!</v>
      </c>
      <c r="N251" s="16" t="e">
        <f>N95/'Sources of Funds'!$E$6</f>
        <v>#REF!</v>
      </c>
      <c r="O251" s="16" t="e">
        <f>O95/'Sources of Funds'!$E$6</f>
        <v>#REF!</v>
      </c>
      <c r="P251" s="16" t="e">
        <f>P95/'Sources of Funds'!$E$6</f>
        <v>#REF!</v>
      </c>
      <c r="Q251" s="16" t="e">
        <f>Q95/'Sources of Funds'!$E$6</f>
        <v>#REF!</v>
      </c>
      <c r="R251" s="16" t="e">
        <f>R95/'Sources of Funds'!$E$6</f>
        <v>#REF!</v>
      </c>
      <c r="S251" s="16" t="e">
        <f>S95/'Sources of Funds'!$E$6</f>
        <v>#REF!</v>
      </c>
      <c r="T251" s="16" t="e">
        <f>T95/'Sources of Funds'!$E$6</f>
        <v>#REF!</v>
      </c>
      <c r="U251" s="16" t="e">
        <f>U95/'Sources of Funds'!$E$6</f>
        <v>#REF!</v>
      </c>
      <c r="V251" s="16" t="e">
        <f>V95/'Sources of Funds'!$E$6</f>
        <v>#REF!</v>
      </c>
      <c r="W251" s="16" t="e">
        <f>W95/'Sources of Funds'!$E$6</f>
        <v>#REF!</v>
      </c>
      <c r="X251" s="16" t="e">
        <f>X95/'Sources of Funds'!$E$6</f>
        <v>#REF!</v>
      </c>
      <c r="Y251" s="16" t="e">
        <f>Y95/'Sources of Funds'!$E$6</f>
        <v>#REF!</v>
      </c>
      <c r="Z251" s="16" t="e">
        <f>Z95/'Sources of Funds'!$E$6</f>
        <v>#REF!</v>
      </c>
      <c r="AA251" s="16" t="e">
        <f>AA95/'Sources of Funds'!$E$6</f>
        <v>#REF!</v>
      </c>
      <c r="AB251" s="16" t="e">
        <f>AB95/'Sources of Funds'!$E$6</f>
        <v>#REF!</v>
      </c>
      <c r="AC251" s="16" t="e">
        <f>AC95/'Sources of Funds'!$E$6</f>
        <v>#REF!</v>
      </c>
      <c r="AD251" s="16" t="e">
        <f>AD95/'Sources of Funds'!$E$6</f>
        <v>#REF!</v>
      </c>
      <c r="AE251" s="16" t="e">
        <f>AE95/'Sources of Funds'!$E$6</f>
        <v>#REF!</v>
      </c>
      <c r="AF251" s="16" t="e">
        <f>AF95/'Sources of Funds'!$E$6</f>
        <v>#REF!</v>
      </c>
      <c r="AG251" s="16" t="e">
        <f>AG95/'Sources of Funds'!$E$6</f>
        <v>#REF!</v>
      </c>
      <c r="AH251" s="16" t="e">
        <f>AH95/'Sources of Funds'!$E$6</f>
        <v>#REF!</v>
      </c>
      <c r="AI251" s="16" t="e">
        <f>AI95/'Sources of Funds'!$E$6</f>
        <v>#REF!</v>
      </c>
      <c r="AJ251" s="16" t="e">
        <f>AJ95/'Sources of Funds'!$E$6</f>
        <v>#REF!</v>
      </c>
      <c r="AK251" s="16" t="e">
        <f>AK95/'Sources of Funds'!$E$6</f>
        <v>#REF!</v>
      </c>
      <c r="AL251" s="16" t="e">
        <f>AL95/'Sources of Funds'!$E$6</f>
        <v>#REF!</v>
      </c>
      <c r="AM251" s="16" t="e">
        <f>AM95/'Sources of Funds'!$E$6</f>
        <v>#REF!</v>
      </c>
      <c r="AN251" s="16" t="e">
        <f>AN95/'Sources of Funds'!$E$6</f>
        <v>#REF!</v>
      </c>
      <c r="AO251" s="16" t="e">
        <f>AO95/'Sources of Funds'!$E$6</f>
        <v>#REF!</v>
      </c>
      <c r="AP251" s="16" t="e">
        <f>AP95/'Sources of Funds'!$E$6</f>
        <v>#REF!</v>
      </c>
      <c r="AQ251" s="16" t="e">
        <f>AQ95/'Sources of Funds'!$E$6</f>
        <v>#REF!</v>
      </c>
    </row>
    <row r="252" spans="2:43" hidden="1">
      <c r="B252" s="4"/>
      <c r="C252" s="4"/>
      <c r="D252" s="4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  <c r="AJ252" s="16"/>
      <c r="AK252" s="16"/>
      <c r="AL252" s="16"/>
      <c r="AM252" s="16"/>
      <c r="AN252" s="16"/>
      <c r="AO252" s="16"/>
      <c r="AP252" s="16"/>
      <c r="AQ252" s="16"/>
    </row>
    <row r="253" spans="2:43" hidden="1">
      <c r="B253" s="4" t="s">
        <v>125</v>
      </c>
      <c r="C253" s="4"/>
      <c r="D253" s="4"/>
      <c r="E253" s="16" t="e">
        <f>E119</f>
        <v>#REF!</v>
      </c>
      <c r="F253" s="16" t="e">
        <f t="shared" ref="F253:AQ253" si="84">E253+F119</f>
        <v>#REF!</v>
      </c>
      <c r="G253" s="16" t="e">
        <f t="shared" si="84"/>
        <v>#REF!</v>
      </c>
      <c r="H253" s="16" t="e">
        <f t="shared" si="84"/>
        <v>#REF!</v>
      </c>
      <c r="I253" s="16" t="e">
        <f t="shared" si="84"/>
        <v>#REF!</v>
      </c>
      <c r="J253" s="16" t="e">
        <f t="shared" si="84"/>
        <v>#REF!</v>
      </c>
      <c r="K253" s="16" t="e">
        <f t="shared" si="84"/>
        <v>#REF!</v>
      </c>
      <c r="L253" s="16" t="e">
        <f t="shared" si="84"/>
        <v>#REF!</v>
      </c>
      <c r="M253" s="16" t="e">
        <f>L253+M119</f>
        <v>#REF!</v>
      </c>
      <c r="N253" s="16" t="e">
        <f t="shared" si="84"/>
        <v>#REF!</v>
      </c>
      <c r="O253" s="16" t="e">
        <f>#REF!+O119</f>
        <v>#REF!</v>
      </c>
      <c r="P253" s="16" t="e">
        <f t="shared" si="84"/>
        <v>#REF!</v>
      </c>
      <c r="Q253" s="16" t="e">
        <f t="shared" si="84"/>
        <v>#REF!</v>
      </c>
      <c r="R253" s="16" t="e">
        <f t="shared" si="84"/>
        <v>#REF!</v>
      </c>
      <c r="S253" s="16" t="e">
        <f t="shared" si="84"/>
        <v>#REF!</v>
      </c>
      <c r="T253" s="16" t="e">
        <f t="shared" si="84"/>
        <v>#REF!</v>
      </c>
      <c r="U253" s="16" t="e">
        <f t="shared" si="84"/>
        <v>#REF!</v>
      </c>
      <c r="V253" s="16" t="e">
        <f t="shared" si="84"/>
        <v>#REF!</v>
      </c>
      <c r="W253" s="16" t="e">
        <f t="shared" si="84"/>
        <v>#REF!</v>
      </c>
      <c r="X253" s="16" t="e">
        <f t="shared" si="84"/>
        <v>#REF!</v>
      </c>
      <c r="Y253" s="16" t="e">
        <f t="shared" si="84"/>
        <v>#REF!</v>
      </c>
      <c r="Z253" s="16" t="e">
        <f t="shared" si="84"/>
        <v>#REF!</v>
      </c>
      <c r="AA253" s="16" t="e">
        <f t="shared" si="84"/>
        <v>#REF!</v>
      </c>
      <c r="AB253" s="16" t="e">
        <f t="shared" si="84"/>
        <v>#REF!</v>
      </c>
      <c r="AC253" s="16" t="e">
        <f t="shared" si="84"/>
        <v>#REF!</v>
      </c>
      <c r="AD253" s="16" t="e">
        <f t="shared" si="84"/>
        <v>#REF!</v>
      </c>
      <c r="AE253" s="16" t="e">
        <f t="shared" si="84"/>
        <v>#REF!</v>
      </c>
      <c r="AF253" s="16" t="e">
        <f t="shared" si="84"/>
        <v>#REF!</v>
      </c>
      <c r="AG253" s="16" t="e">
        <f t="shared" si="84"/>
        <v>#REF!</v>
      </c>
      <c r="AH253" s="16" t="e">
        <f t="shared" si="84"/>
        <v>#REF!</v>
      </c>
      <c r="AI253" s="16" t="e">
        <f t="shared" si="84"/>
        <v>#REF!</v>
      </c>
      <c r="AJ253" s="16" t="e">
        <f t="shared" si="84"/>
        <v>#REF!</v>
      </c>
      <c r="AK253" s="16" t="e">
        <f t="shared" si="84"/>
        <v>#REF!</v>
      </c>
      <c r="AL253" s="16" t="e">
        <f t="shared" si="84"/>
        <v>#REF!</v>
      </c>
      <c r="AM253" s="16" t="e">
        <f t="shared" si="84"/>
        <v>#REF!</v>
      </c>
      <c r="AN253" s="16" t="e">
        <f t="shared" si="84"/>
        <v>#REF!</v>
      </c>
      <c r="AO253" s="16" t="e">
        <f t="shared" si="84"/>
        <v>#REF!</v>
      </c>
      <c r="AP253" s="16" t="e">
        <f t="shared" si="84"/>
        <v>#REF!</v>
      </c>
      <c r="AQ253" s="16" t="e">
        <f t="shared" si="84"/>
        <v>#REF!</v>
      </c>
    </row>
    <row r="254" spans="2:43" hidden="1">
      <c r="B254" s="4"/>
      <c r="C254" s="4"/>
      <c r="D254" s="4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  <c r="AJ254" s="16"/>
      <c r="AK254" s="16"/>
      <c r="AL254" s="16"/>
      <c r="AM254" s="16"/>
      <c r="AN254" s="16"/>
      <c r="AO254" s="16"/>
      <c r="AP254" s="16"/>
      <c r="AQ254" s="16"/>
    </row>
    <row r="255" spans="2:43" hidden="1">
      <c r="B255" s="4" t="s">
        <v>126</v>
      </c>
      <c r="C255" s="4"/>
      <c r="D255" s="4"/>
      <c r="E255" s="16" t="e">
        <f>E120</f>
        <v>#REF!</v>
      </c>
      <c r="F255" s="16" t="e">
        <f t="shared" ref="F255:AQ255" si="85">E255+F120</f>
        <v>#REF!</v>
      </c>
      <c r="G255" s="16" t="e">
        <f t="shared" si="85"/>
        <v>#REF!</v>
      </c>
      <c r="H255" s="16" t="e">
        <f t="shared" si="85"/>
        <v>#REF!</v>
      </c>
      <c r="I255" s="16" t="e">
        <f t="shared" si="85"/>
        <v>#REF!</v>
      </c>
      <c r="J255" s="16" t="e">
        <f t="shared" si="85"/>
        <v>#REF!</v>
      </c>
      <c r="K255" s="16" t="e">
        <f t="shared" si="85"/>
        <v>#REF!</v>
      </c>
      <c r="L255" s="16" t="e">
        <f t="shared" si="85"/>
        <v>#REF!</v>
      </c>
      <c r="M255" s="16" t="e">
        <f>L255+M120</f>
        <v>#REF!</v>
      </c>
      <c r="N255" s="16" t="e">
        <f t="shared" si="85"/>
        <v>#REF!</v>
      </c>
      <c r="O255" s="16" t="e">
        <f>#REF!+O120</f>
        <v>#REF!</v>
      </c>
      <c r="P255" s="16" t="e">
        <f t="shared" si="85"/>
        <v>#REF!</v>
      </c>
      <c r="Q255" s="16" t="e">
        <f t="shared" si="85"/>
        <v>#REF!</v>
      </c>
      <c r="R255" s="16" t="e">
        <f t="shared" si="85"/>
        <v>#REF!</v>
      </c>
      <c r="S255" s="16" t="e">
        <f t="shared" si="85"/>
        <v>#REF!</v>
      </c>
      <c r="T255" s="16" t="e">
        <f t="shared" si="85"/>
        <v>#REF!</v>
      </c>
      <c r="U255" s="16" t="e">
        <f t="shared" si="85"/>
        <v>#REF!</v>
      </c>
      <c r="V255" s="16" t="e">
        <f t="shared" si="85"/>
        <v>#REF!</v>
      </c>
      <c r="W255" s="16" t="e">
        <f t="shared" si="85"/>
        <v>#REF!</v>
      </c>
      <c r="X255" s="16" t="e">
        <f t="shared" si="85"/>
        <v>#REF!</v>
      </c>
      <c r="Y255" s="16" t="e">
        <f t="shared" si="85"/>
        <v>#REF!</v>
      </c>
      <c r="Z255" s="16" t="e">
        <f t="shared" si="85"/>
        <v>#REF!</v>
      </c>
      <c r="AA255" s="16" t="e">
        <f t="shared" si="85"/>
        <v>#REF!</v>
      </c>
      <c r="AB255" s="16" t="e">
        <f t="shared" si="85"/>
        <v>#REF!</v>
      </c>
      <c r="AC255" s="16" t="e">
        <f t="shared" si="85"/>
        <v>#REF!</v>
      </c>
      <c r="AD255" s="16" t="e">
        <f t="shared" si="85"/>
        <v>#REF!</v>
      </c>
      <c r="AE255" s="16" t="e">
        <f t="shared" si="85"/>
        <v>#REF!</v>
      </c>
      <c r="AF255" s="16" t="e">
        <f t="shared" si="85"/>
        <v>#REF!</v>
      </c>
      <c r="AG255" s="16" t="e">
        <f t="shared" si="85"/>
        <v>#REF!</v>
      </c>
      <c r="AH255" s="16" t="e">
        <f t="shared" si="85"/>
        <v>#REF!</v>
      </c>
      <c r="AI255" s="16" t="e">
        <f t="shared" si="85"/>
        <v>#REF!</v>
      </c>
      <c r="AJ255" s="16" t="e">
        <f t="shared" si="85"/>
        <v>#REF!</v>
      </c>
      <c r="AK255" s="16" t="e">
        <f t="shared" si="85"/>
        <v>#REF!</v>
      </c>
      <c r="AL255" s="16" t="e">
        <f t="shared" si="85"/>
        <v>#REF!</v>
      </c>
      <c r="AM255" s="16" t="e">
        <f t="shared" si="85"/>
        <v>#REF!</v>
      </c>
      <c r="AN255" s="16" t="e">
        <f t="shared" si="85"/>
        <v>#REF!</v>
      </c>
      <c r="AO255" s="16" t="e">
        <f t="shared" si="85"/>
        <v>#REF!</v>
      </c>
      <c r="AP255" s="16" t="e">
        <f t="shared" si="85"/>
        <v>#REF!</v>
      </c>
      <c r="AQ255" s="16" t="e">
        <f t="shared" si="85"/>
        <v>#REF!</v>
      </c>
    </row>
    <row r="256" spans="2:43" hidden="1">
      <c r="B256" s="4"/>
      <c r="C256" s="4"/>
      <c r="D256" s="4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  <c r="AK256" s="16"/>
      <c r="AL256" s="16"/>
      <c r="AM256" s="16"/>
      <c r="AN256" s="16"/>
      <c r="AO256" s="16"/>
      <c r="AP256" s="16"/>
      <c r="AQ256" s="16"/>
    </row>
    <row r="257" spans="2:45" hidden="1">
      <c r="B257" s="4" t="s">
        <v>127</v>
      </c>
      <c r="C257" s="4"/>
      <c r="D257" s="4"/>
      <c r="E257" s="16" t="e">
        <f>E158+E169+E190+E185+E206+E245+E180+E220+E234</f>
        <v>#REF!</v>
      </c>
      <c r="F257" s="16" t="e">
        <f t="shared" ref="F257:AQ257" si="86">F158+F169+F190+F185+F206+F245+F180+F220+F234</f>
        <v>#REF!</v>
      </c>
      <c r="G257" s="16" t="e">
        <f t="shared" si="86"/>
        <v>#REF!</v>
      </c>
      <c r="H257" s="16" t="e">
        <f t="shared" si="86"/>
        <v>#REF!</v>
      </c>
      <c r="I257" s="16" t="e">
        <f t="shared" si="86"/>
        <v>#REF!</v>
      </c>
      <c r="J257" s="16" t="e">
        <f t="shared" si="86"/>
        <v>#REF!</v>
      </c>
      <c r="K257" s="16" t="e">
        <f t="shared" si="86"/>
        <v>#REF!</v>
      </c>
      <c r="L257" s="16" t="e">
        <f t="shared" si="86"/>
        <v>#REF!</v>
      </c>
      <c r="M257" s="16" t="e">
        <f t="shared" si="86"/>
        <v>#REF!</v>
      </c>
      <c r="N257" s="16" t="e">
        <f t="shared" si="86"/>
        <v>#REF!</v>
      </c>
      <c r="O257" s="16" t="e">
        <f t="shared" si="86"/>
        <v>#REF!</v>
      </c>
      <c r="P257" s="16" t="e">
        <f t="shared" si="86"/>
        <v>#REF!</v>
      </c>
      <c r="Q257" s="16" t="e">
        <f t="shared" si="86"/>
        <v>#REF!</v>
      </c>
      <c r="R257" s="16" t="e">
        <f t="shared" si="86"/>
        <v>#REF!</v>
      </c>
      <c r="S257" s="16" t="e">
        <f t="shared" si="86"/>
        <v>#REF!</v>
      </c>
      <c r="T257" s="16" t="e">
        <f t="shared" si="86"/>
        <v>#REF!</v>
      </c>
      <c r="U257" s="16" t="e">
        <f t="shared" si="86"/>
        <v>#REF!</v>
      </c>
      <c r="V257" s="16" t="e">
        <f t="shared" si="86"/>
        <v>#REF!</v>
      </c>
      <c r="W257" s="16" t="e">
        <f t="shared" si="86"/>
        <v>#REF!</v>
      </c>
      <c r="X257" s="16" t="e">
        <f t="shared" si="86"/>
        <v>#REF!</v>
      </c>
      <c r="Y257" s="16" t="e">
        <f t="shared" si="86"/>
        <v>#REF!</v>
      </c>
      <c r="Z257" s="16" t="e">
        <f t="shared" si="86"/>
        <v>#REF!</v>
      </c>
      <c r="AA257" s="16" t="e">
        <f t="shared" si="86"/>
        <v>#REF!</v>
      </c>
      <c r="AB257" s="16" t="e">
        <f t="shared" si="86"/>
        <v>#REF!</v>
      </c>
      <c r="AC257" s="16" t="e">
        <f t="shared" si="86"/>
        <v>#REF!</v>
      </c>
      <c r="AD257" s="16" t="e">
        <f t="shared" si="86"/>
        <v>#REF!</v>
      </c>
      <c r="AE257" s="16" t="e">
        <f t="shared" si="86"/>
        <v>#REF!</v>
      </c>
      <c r="AF257" s="16" t="e">
        <f t="shared" si="86"/>
        <v>#REF!</v>
      </c>
      <c r="AG257" s="16" t="e">
        <f t="shared" si="86"/>
        <v>#REF!</v>
      </c>
      <c r="AH257" s="16" t="e">
        <f t="shared" si="86"/>
        <v>#REF!</v>
      </c>
      <c r="AI257" s="16" t="e">
        <f t="shared" si="86"/>
        <v>#REF!</v>
      </c>
      <c r="AJ257" s="16" t="e">
        <f t="shared" si="86"/>
        <v>#REF!</v>
      </c>
      <c r="AK257" s="16" t="e">
        <f t="shared" si="86"/>
        <v>#REF!</v>
      </c>
      <c r="AL257" s="16" t="e">
        <f t="shared" si="86"/>
        <v>#REF!</v>
      </c>
      <c r="AM257" s="16" t="e">
        <f t="shared" si="86"/>
        <v>#REF!</v>
      </c>
      <c r="AN257" s="16" t="e">
        <f t="shared" si="86"/>
        <v>#REF!</v>
      </c>
      <c r="AO257" s="16" t="e">
        <f t="shared" si="86"/>
        <v>#REF!</v>
      </c>
      <c r="AP257" s="16" t="e">
        <f t="shared" si="86"/>
        <v>#REF!</v>
      </c>
      <c r="AQ257" s="16" t="e">
        <f t="shared" si="86"/>
        <v>#REF!</v>
      </c>
    </row>
    <row r="258" spans="2:45" hidden="1"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</row>
    <row r="259" spans="2:45" hidden="1">
      <c r="B259" s="14" t="s">
        <v>128</v>
      </c>
      <c r="C259" s="14"/>
      <c r="D259" s="14"/>
      <c r="E259" s="15" t="str">
        <f>IF('Sources of Funds'!$E$5=E67,IRR($D$144:E144),"NA")</f>
        <v>NA</v>
      </c>
      <c r="F259" s="15" t="str">
        <f>IF('Sources of Funds'!$E$5=F67,IRR($D$144:F144),"NA")</f>
        <v>NA</v>
      </c>
      <c r="G259" s="15" t="str">
        <f>IF('Sources of Funds'!$E$5=G67,IRR($D$144:G144),"NA")</f>
        <v>NA</v>
      </c>
      <c r="H259" s="15" t="str">
        <f>IF('Sources of Funds'!$E$5=H67,IRR($D$144:H144),"NA")</f>
        <v>NA</v>
      </c>
      <c r="I259" s="15" t="str">
        <f>IF('Sources of Funds'!$E$5=I67,IRR($D$144:I144),"NA")</f>
        <v>NA</v>
      </c>
      <c r="J259" s="15" t="str">
        <f>IF('Sources of Funds'!$E$5=J67,IRR($D$144:J144),"NA")</f>
        <v>NA</v>
      </c>
      <c r="K259" s="15" t="str">
        <f>IF('Sources of Funds'!$E$5=K67,IRR($D$144:K144),"NA")</f>
        <v>NA</v>
      </c>
      <c r="L259" s="15" t="str">
        <f>IF('Sources of Funds'!$E$5=L67,IRR($D$144:L144),"NA")</f>
        <v>NA</v>
      </c>
      <c r="M259" s="15" t="str">
        <f>IF('Sources of Funds'!$E$5=M67,IRR($D$144:M144),"NA")</f>
        <v>NA</v>
      </c>
      <c r="N259" s="15" t="str">
        <f>IF('Sources of Funds'!$E$5=N67,IRR($D$144:N144),"NA")</f>
        <v>NA</v>
      </c>
      <c r="O259" s="15" t="e">
        <f>IF('Sources of Funds'!$E$5=O67,IRR($D$144:O144),"NA")</f>
        <v>#REF!</v>
      </c>
      <c r="P259" s="15" t="e">
        <f>IF('Sources of Funds'!$E$5=P67,IRR($D$144:P144),"NA")</f>
        <v>#REF!</v>
      </c>
      <c r="Q259" s="15" t="e">
        <f>IF('Sources of Funds'!$E$5=Q67,IRR($D$144:Q144),"NA")</f>
        <v>#REF!</v>
      </c>
      <c r="R259" s="15" t="e">
        <f>IF('Sources of Funds'!$E$5=R67,IRR($D$144:R144),"NA")</f>
        <v>#REF!</v>
      </c>
      <c r="S259" s="15" t="e">
        <f>IF('Sources of Funds'!$E$5=S67,IRR($D$144:S144),"NA")</f>
        <v>#REF!</v>
      </c>
      <c r="T259" s="15" t="e">
        <f>IF('Sources of Funds'!$E$5=T67,IRR($D$144:T144),"NA")</f>
        <v>#REF!</v>
      </c>
      <c r="U259" s="15" t="e">
        <f>IF('Sources of Funds'!$E$5=U67,IRR($D$144:U144),"NA")</f>
        <v>#REF!</v>
      </c>
      <c r="V259" s="15" t="e">
        <f>IF('Sources of Funds'!$E$5=V67,IRR($D$144:V144),"NA")</f>
        <v>#REF!</v>
      </c>
      <c r="W259" s="15" t="e">
        <f>IF('Sources of Funds'!$E$5=W67,IRR($D$144:W144),"NA")</f>
        <v>#REF!</v>
      </c>
      <c r="X259" s="15" t="e">
        <f>IF('Sources of Funds'!$E$5=X67,IRR($D$144:X144),"NA")</f>
        <v>#REF!</v>
      </c>
      <c r="Y259" s="15" t="e">
        <f>IF('Sources of Funds'!$E$5=Y67,IRR($D$144:Y144),"NA")</f>
        <v>#REF!</v>
      </c>
      <c r="Z259" s="15" t="e">
        <f>IF('Sources of Funds'!$E$5=Z67,IRR($D$144:Z144),"NA")</f>
        <v>#REF!</v>
      </c>
      <c r="AA259" s="15" t="e">
        <f>IF('Sources of Funds'!$E$5=AA67,IRR($D$144:AA144),"NA")</f>
        <v>#REF!</v>
      </c>
      <c r="AB259" s="15" t="e">
        <f>IF('Sources of Funds'!$E$5=AB67,IRR($D$144:AB144),"NA")</f>
        <v>#REF!</v>
      </c>
      <c r="AC259" s="15" t="e">
        <f>IF('Sources of Funds'!$E$5=AC67,IRR($D$144:AC144),"NA")</f>
        <v>#REF!</v>
      </c>
      <c r="AD259" s="15" t="e">
        <f>IF('Sources of Funds'!$E$5=AD67,IRR($D$144:AD144),"NA")</f>
        <v>#REF!</v>
      </c>
      <c r="AE259" s="15" t="e">
        <f>IF('Sources of Funds'!$E$5=AE67,IRR($D$144:AE144),"NA")</f>
        <v>#REF!</v>
      </c>
      <c r="AF259" s="15" t="e">
        <f>IF('Sources of Funds'!$E$5=AF67,IRR($D$144:AF144),"NA")</f>
        <v>#REF!</v>
      </c>
      <c r="AG259" s="15" t="e">
        <f>IF('Sources of Funds'!$E$5=AG67,IRR($D$144:AG144),"NA")</f>
        <v>#REF!</v>
      </c>
      <c r="AH259" s="15" t="e">
        <f>IF('Sources of Funds'!$E$5=AH67,IRR($D$144:AH144),"NA")</f>
        <v>#REF!</v>
      </c>
      <c r="AI259" s="15" t="e">
        <f>IF('Sources of Funds'!$E$5=AI67,IRR($D$144:AI144),"NA")</f>
        <v>#REF!</v>
      </c>
      <c r="AJ259" s="15" t="e">
        <f>IF('Sources of Funds'!$E$5=AJ67,IRR($D$144:AJ144),"NA")</f>
        <v>#REF!</v>
      </c>
      <c r="AK259" s="15" t="e">
        <f>IF('Sources of Funds'!$E$5=AK67,IRR($D$144:AK144),"NA")</f>
        <v>#REF!</v>
      </c>
      <c r="AL259" s="15" t="e">
        <f>IF('Sources of Funds'!$E$5=AL67,IRR($D$144:AL144),"NA")</f>
        <v>#REF!</v>
      </c>
      <c r="AM259" s="15" t="e">
        <f>IF('Sources of Funds'!$E$5=AM67,IRR($D$144:AM144),"NA")</f>
        <v>#REF!</v>
      </c>
      <c r="AN259" s="15" t="e">
        <f>IF('Sources of Funds'!$E$5=AN67,IRR($D$144:AN144),"NA")</f>
        <v>#REF!</v>
      </c>
      <c r="AO259" s="15" t="e">
        <f>IF('Sources of Funds'!$E$5=AO67,IRR($D$144:AO144),"NA")</f>
        <v>#REF!</v>
      </c>
      <c r="AP259" s="15" t="e">
        <f>IF('Sources of Funds'!$E$5=AP67,IRR($D$144:AP144),"NA")</f>
        <v>#REF!</v>
      </c>
      <c r="AQ259" s="15" t="e">
        <f>IF('Sources of Funds'!$E$5=AQ67,IRR($D$144:AQ144),"NA")</f>
        <v>#REF!</v>
      </c>
      <c r="AR259" s="14"/>
      <c r="AS259" s="14"/>
    </row>
    <row r="260" spans="2:45" hidden="1">
      <c r="B260" s="14"/>
      <c r="C260" s="14"/>
      <c r="D260" s="14"/>
      <c r="E260" s="15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</row>
    <row r="261" spans="2:45" hidden="1">
      <c r="B261" s="14" t="s">
        <v>129</v>
      </c>
      <c r="C261" s="14"/>
      <c r="D261" s="14"/>
      <c r="E261" s="18" t="str">
        <f>IF('Sources of Funds'!$E$5=E67,NPV($E$146,$E$144:E144),"NA")</f>
        <v>NA</v>
      </c>
      <c r="F261" s="18" t="str">
        <f>IF('Sources of Funds'!$E$5=F67,NPV($E$146,$E$144:F144),"NA")</f>
        <v>NA</v>
      </c>
      <c r="G261" s="18" t="str">
        <f>IF('Sources of Funds'!$E$5=G67,NPV($E$146,$E$144:G144),"NA")</f>
        <v>NA</v>
      </c>
      <c r="H261" s="18" t="str">
        <f>IF('Sources of Funds'!$E$5=H67,NPV($E$146,$E$144:H144),"NA")</f>
        <v>NA</v>
      </c>
      <c r="I261" s="18" t="str">
        <f>IF('Sources of Funds'!$E$5=I67,NPV($E$146,$E$144:I144),"NA")</f>
        <v>NA</v>
      </c>
      <c r="J261" s="18" t="str">
        <f>IF('Sources of Funds'!$E$5=J67,NPV($E$146,$E$144:J144),"NA")</f>
        <v>NA</v>
      </c>
      <c r="K261" s="18" t="str">
        <f>IF('Sources of Funds'!$E$5=K67,NPV($E$146,$E$144:K144),"NA")</f>
        <v>NA</v>
      </c>
      <c r="L261" s="18" t="str">
        <f>IF('Sources of Funds'!$E$5=L67,NPV($E$146,$E$144:L144),"NA")</f>
        <v>NA</v>
      </c>
      <c r="M261" s="18" t="str">
        <f>IF('Sources of Funds'!$E$5=M67,NPV($E$146,$E$144:M144),"NA")</f>
        <v>NA</v>
      </c>
      <c r="N261" s="18" t="str">
        <f>IF('Sources of Funds'!$E$5=N67,NPV($E$146,$E$144:N144),"NA")</f>
        <v>NA</v>
      </c>
      <c r="O261" s="18" t="e">
        <f>IF('Sources of Funds'!$E$5=O67,NPV($E$146,$E$144:O144),"NA")</f>
        <v>#REF!</v>
      </c>
      <c r="P261" s="18" t="e">
        <f>IF('Sources of Funds'!$E$5=P67,NPV($E$146,$E$144:P144),"NA")</f>
        <v>#REF!</v>
      </c>
      <c r="Q261" s="18" t="e">
        <f>IF('Sources of Funds'!$E$5=Q67,NPV($E$146,$E$144:Q144),"NA")</f>
        <v>#REF!</v>
      </c>
      <c r="R261" s="18" t="e">
        <f>IF('Sources of Funds'!$E$5=R67,NPV($E$146,$E$144:R144),"NA")</f>
        <v>#REF!</v>
      </c>
      <c r="S261" s="18" t="e">
        <f>IF('Sources of Funds'!$E$5=S67,NPV($E$146,$E$144:S144),"NA")</f>
        <v>#REF!</v>
      </c>
      <c r="T261" s="18" t="e">
        <f>IF('Sources of Funds'!$E$5=T67,NPV($E$146,$E$144:T144),"NA")</f>
        <v>#REF!</v>
      </c>
      <c r="U261" s="18" t="e">
        <f>IF('Sources of Funds'!$E$5=U67,NPV($E$146,$E$144:U144),"NA")</f>
        <v>#REF!</v>
      </c>
      <c r="V261" s="18" t="e">
        <f>IF('Sources of Funds'!$E$5=V67,NPV($E$146,$E$144:V144),"NA")</f>
        <v>#REF!</v>
      </c>
      <c r="W261" s="18" t="e">
        <f>IF('Sources of Funds'!$E$5=W67,NPV($E$146,$E$144:W144),"NA")</f>
        <v>#REF!</v>
      </c>
      <c r="X261" s="18" t="e">
        <f>IF('Sources of Funds'!$E$5=X67,NPV($E$146,$E$144:X144),"NA")</f>
        <v>#REF!</v>
      </c>
      <c r="Y261" s="18" t="e">
        <f>IF('Sources of Funds'!$E$5=Y67,NPV($E$146,$E$144:Y144),"NA")</f>
        <v>#REF!</v>
      </c>
      <c r="Z261" s="18" t="e">
        <f>IF('Sources of Funds'!$E$5=Z67,NPV($E$146,$E$144:Z144),"NA")</f>
        <v>#REF!</v>
      </c>
      <c r="AA261" s="18" t="e">
        <f>IF('Sources of Funds'!$E$5=AA67,NPV($E$146,$E$144:AA144),"NA")</f>
        <v>#REF!</v>
      </c>
      <c r="AB261" s="18" t="e">
        <f>IF('Sources of Funds'!$E$5=AB67,NPV($E$146,$E$144:AB144),"NA")</f>
        <v>#REF!</v>
      </c>
      <c r="AC261" s="18" t="e">
        <f>IF('Sources of Funds'!$E$5=AC67,NPV($E$146,$E$144:AC144),"NA")</f>
        <v>#REF!</v>
      </c>
      <c r="AD261" s="18" t="e">
        <f>IF('Sources of Funds'!$E$5=AD67,NPV($E$146,$E$144:AD144),"NA")</f>
        <v>#REF!</v>
      </c>
      <c r="AE261" s="18" t="e">
        <f>IF('Sources of Funds'!$E$5=AE67,NPV($E$146,$E$144:AE144),"NA")</f>
        <v>#REF!</v>
      </c>
      <c r="AF261" s="18" t="e">
        <f>IF('Sources of Funds'!$E$5=AF67,NPV($E$146,$E$144:AF144),"NA")</f>
        <v>#REF!</v>
      </c>
      <c r="AG261" s="18" t="e">
        <f>IF('Sources of Funds'!$E$5=AG67,NPV($E$146,$E$144:AG144),"NA")</f>
        <v>#REF!</v>
      </c>
      <c r="AH261" s="18" t="e">
        <f>IF('Sources of Funds'!$E$5=AH67,NPV($E$146,$E$144:AH144),"NA")</f>
        <v>#REF!</v>
      </c>
      <c r="AI261" s="18" t="e">
        <f>IF('Sources of Funds'!$E$5=AI67,NPV($E$146,$E$144:AI144),"NA")</f>
        <v>#REF!</v>
      </c>
      <c r="AJ261" s="18" t="e">
        <f>IF('Sources of Funds'!$E$5=AJ67,NPV($E$146,$E$144:AJ144),"NA")</f>
        <v>#REF!</v>
      </c>
      <c r="AK261" s="18" t="e">
        <f>IF('Sources of Funds'!$E$5=AK67,NPV($E$146,$E$144:AK144),"NA")</f>
        <v>#REF!</v>
      </c>
      <c r="AL261" s="18" t="e">
        <f>IF('Sources of Funds'!$E$5=AL67,NPV($E$146,$E$144:AL144),"NA")</f>
        <v>#REF!</v>
      </c>
      <c r="AM261" s="18" t="e">
        <f>IF('Sources of Funds'!$E$5=AM67,NPV($E$146,$E$144:AM144),"NA")</f>
        <v>#REF!</v>
      </c>
      <c r="AN261" s="18" t="e">
        <f>IF('Sources of Funds'!$E$5=AN67,NPV($E$146,$E$144:AN144),"NA")</f>
        <v>#REF!</v>
      </c>
      <c r="AO261" s="18" t="e">
        <f>IF('Sources of Funds'!$E$5=AO67,NPV($E$146,$E$144:AO144),"NA")</f>
        <v>#REF!</v>
      </c>
      <c r="AP261" s="18" t="e">
        <f>IF('Sources of Funds'!$E$5=AP67,NPV($E$146,$E$144:AP144),"NA")</f>
        <v>#REF!</v>
      </c>
      <c r="AQ261" s="18" t="e">
        <f>IF('Sources of Funds'!$E$5=AQ67,NPV($E$146,$E$144:AQ144),"NA")</f>
        <v>#REF!</v>
      </c>
      <c r="AR261" s="14"/>
      <c r="AS261" s="14"/>
    </row>
    <row r="262" spans="2:45" hidden="1"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</row>
    <row r="263" spans="2:45" hidden="1">
      <c r="B263" s="22" t="s">
        <v>130</v>
      </c>
      <c r="C263" s="22"/>
      <c r="D263" s="24" t="e">
        <f>-'Sources of Funds'!C51</f>
        <v>#REF!</v>
      </c>
      <c r="E263" s="9">
        <f>IF('Sources of Funds'!$E$5&gt;='Rents and Expenses'!E67,E144,0)</f>
        <v>0</v>
      </c>
      <c r="F263" s="9">
        <f>IF('Sources of Funds'!$E$5&gt;='Rents and Expenses'!F67,F144,0)</f>
        <v>0</v>
      </c>
      <c r="G263" s="9">
        <f>IF('Sources of Funds'!$E$5&gt;='Rents and Expenses'!G67,G144,0)</f>
        <v>0</v>
      </c>
      <c r="H263" s="9">
        <f>IF('Sources of Funds'!$E$5&gt;='Rents and Expenses'!H67,H144,0)</f>
        <v>0</v>
      </c>
      <c r="I263" s="9">
        <f>IF('Sources of Funds'!$E$5&gt;='Rents and Expenses'!I67,I144,0)</f>
        <v>0</v>
      </c>
      <c r="J263" s="9">
        <f>IF('Sources of Funds'!$E$5&gt;='Rents and Expenses'!J67,J144,0)</f>
        <v>0</v>
      </c>
      <c r="K263" s="9">
        <f>IF('Sources of Funds'!$E$5&gt;='Rents and Expenses'!K67,K144,0)</f>
        <v>0</v>
      </c>
      <c r="L263" s="9">
        <f>IF('Sources of Funds'!$E$5&gt;='Rents and Expenses'!L67,L144,0)</f>
        <v>0</v>
      </c>
      <c r="M263" s="9">
        <f>IF('Sources of Funds'!$E$5&gt;='Rents and Expenses'!M67,M144,0)</f>
        <v>0</v>
      </c>
      <c r="N263" s="9">
        <f>IF('Sources of Funds'!$E$5&gt;='Rents and Expenses'!N67,N144,0)</f>
        <v>0</v>
      </c>
      <c r="O263" s="9" t="e">
        <f>IF('Sources of Funds'!$E$5&gt;='Rents and Expenses'!O67,O144,0)</f>
        <v>#REF!</v>
      </c>
      <c r="P263" s="9" t="e">
        <f>IF('Sources of Funds'!$E$5&gt;='Rents and Expenses'!P67,P144,0)</f>
        <v>#REF!</v>
      </c>
      <c r="Q263" s="9" t="e">
        <f>IF('Sources of Funds'!$E$5&gt;='Rents and Expenses'!Q67,Q144,0)</f>
        <v>#REF!</v>
      </c>
      <c r="R263" s="9" t="e">
        <f>IF('Sources of Funds'!$E$5&gt;='Rents and Expenses'!R67,R144,0)</f>
        <v>#REF!</v>
      </c>
      <c r="S263" s="9" t="e">
        <f>IF('Sources of Funds'!$E$5&gt;='Rents and Expenses'!S67,S144,0)</f>
        <v>#REF!</v>
      </c>
      <c r="T263" s="9" t="e">
        <f>IF('Sources of Funds'!$E$5&gt;='Rents and Expenses'!T67,T144,0)</f>
        <v>#REF!</v>
      </c>
      <c r="U263" s="9" t="e">
        <f>IF('Sources of Funds'!$E$5&gt;='Rents and Expenses'!U67,U144,0)</f>
        <v>#REF!</v>
      </c>
      <c r="V263" s="9" t="e">
        <f>IF('Sources of Funds'!$E$5&gt;='Rents and Expenses'!V67,V144,0)</f>
        <v>#REF!</v>
      </c>
      <c r="W263" s="9" t="e">
        <f>IF('Sources of Funds'!$E$5&gt;='Rents and Expenses'!W67,W144,0)</f>
        <v>#REF!</v>
      </c>
      <c r="X263" s="9" t="e">
        <f>IF('Sources of Funds'!$E$5&gt;='Rents and Expenses'!X67,X144,0)</f>
        <v>#REF!</v>
      </c>
      <c r="Y263" s="9" t="e">
        <f>IF('Sources of Funds'!$E$5&gt;='Rents and Expenses'!Y67,Y144,0)</f>
        <v>#REF!</v>
      </c>
      <c r="Z263" s="9" t="e">
        <f>IF('Sources of Funds'!$E$5&gt;='Rents and Expenses'!Z67,Z144,0)</f>
        <v>#REF!</v>
      </c>
      <c r="AA263" s="9" t="e">
        <f>IF('Sources of Funds'!$E$5&gt;='Rents and Expenses'!AA67,AA144,0)</f>
        <v>#REF!</v>
      </c>
      <c r="AB263" s="9" t="e">
        <f>IF('Sources of Funds'!$E$5&gt;='Rents and Expenses'!AB67,AB144,0)</f>
        <v>#REF!</v>
      </c>
      <c r="AC263" s="9" t="e">
        <f>IF('Sources of Funds'!$E$5&gt;='Rents and Expenses'!AC67,AC144,0)</f>
        <v>#REF!</v>
      </c>
      <c r="AD263" s="9" t="e">
        <f>IF('Sources of Funds'!$E$5&gt;='Rents and Expenses'!AD67,AD144,0)</f>
        <v>#REF!</v>
      </c>
      <c r="AE263" s="9" t="e">
        <f>IF('Sources of Funds'!$E$5&gt;='Rents and Expenses'!AE67,AE144,0)</f>
        <v>#REF!</v>
      </c>
      <c r="AF263" s="9" t="e">
        <f>IF('Sources of Funds'!$E$5&gt;='Rents and Expenses'!AF67,AF144,0)</f>
        <v>#REF!</v>
      </c>
      <c r="AG263" s="9" t="e">
        <f>IF('Sources of Funds'!$E$5&gt;='Rents and Expenses'!AG67,AG144,0)</f>
        <v>#REF!</v>
      </c>
      <c r="AH263" s="9" t="e">
        <f>IF('Sources of Funds'!$E$5&gt;='Rents and Expenses'!AH67,AH144,0)</f>
        <v>#REF!</v>
      </c>
      <c r="AI263" s="9" t="e">
        <f>IF('Sources of Funds'!$E$5&gt;='Rents and Expenses'!AI67,AI144,0)</f>
        <v>#REF!</v>
      </c>
      <c r="AJ263" s="9" t="e">
        <f>IF('Sources of Funds'!$E$5&gt;='Rents and Expenses'!AJ67,AJ144,0)</f>
        <v>#REF!</v>
      </c>
      <c r="AK263" s="9" t="e">
        <f>IF('Sources of Funds'!$E$5&gt;='Rents and Expenses'!AK67,AK144,0)</f>
        <v>#REF!</v>
      </c>
      <c r="AL263" s="9" t="e">
        <f>IF('Sources of Funds'!$E$5&gt;='Rents and Expenses'!AL67,AL144,0)</f>
        <v>#REF!</v>
      </c>
      <c r="AM263" s="9" t="e">
        <f>IF('Sources of Funds'!$E$5&gt;='Rents and Expenses'!AM67,AM144,0)</f>
        <v>#REF!</v>
      </c>
      <c r="AN263" s="9" t="e">
        <f>IF('Sources of Funds'!$E$5&gt;='Rents and Expenses'!AN67,AN144,0)</f>
        <v>#REF!</v>
      </c>
      <c r="AO263" s="9" t="e">
        <f>IF('Sources of Funds'!$E$5&gt;='Rents and Expenses'!AO67,AO144,0)</f>
        <v>#REF!</v>
      </c>
      <c r="AP263" s="9" t="e">
        <f>IF('Sources of Funds'!$E$5&gt;='Rents and Expenses'!AP67,AP144,0)</f>
        <v>#REF!</v>
      </c>
      <c r="AQ263" s="9" t="e">
        <f>IF('Sources of Funds'!$E$5&gt;='Rents and Expenses'!AQ67,AQ144,0)</f>
        <v>#REF!</v>
      </c>
    </row>
    <row r="264" spans="2:45" hidden="1"/>
    <row r="265" spans="2:45" hidden="1"/>
    <row r="266" spans="2:45" hidden="1">
      <c r="B266" s="22" t="s">
        <v>131</v>
      </c>
      <c r="C266" s="22"/>
      <c r="D266" s="22"/>
      <c r="E266" s="26" t="e">
        <f>E205+E219+E233+E246</f>
        <v>#REF!</v>
      </c>
      <c r="F266" s="26" t="e">
        <f t="shared" ref="F266:AQ266" si="87">F205+F219+F233+F246</f>
        <v>#REF!</v>
      </c>
      <c r="G266" s="26" t="e">
        <f t="shared" si="87"/>
        <v>#REF!</v>
      </c>
      <c r="H266" s="26" t="e">
        <f t="shared" si="87"/>
        <v>#REF!</v>
      </c>
      <c r="I266" s="26" t="e">
        <f t="shared" si="87"/>
        <v>#REF!</v>
      </c>
      <c r="J266" s="26" t="e">
        <f t="shared" si="87"/>
        <v>#REF!</v>
      </c>
      <c r="K266" s="26" t="e">
        <f t="shared" si="87"/>
        <v>#REF!</v>
      </c>
      <c r="L266" s="26" t="e">
        <f t="shared" si="87"/>
        <v>#REF!</v>
      </c>
      <c r="M266" s="26" t="e">
        <f t="shared" si="87"/>
        <v>#REF!</v>
      </c>
      <c r="N266" s="26" t="e">
        <f t="shared" si="87"/>
        <v>#REF!</v>
      </c>
      <c r="O266" s="26" t="e">
        <f t="shared" si="87"/>
        <v>#REF!</v>
      </c>
      <c r="P266" s="26" t="e">
        <f t="shared" si="87"/>
        <v>#REF!</v>
      </c>
      <c r="Q266" s="26" t="e">
        <f t="shared" si="87"/>
        <v>#REF!</v>
      </c>
      <c r="R266" s="26" t="e">
        <f t="shared" si="87"/>
        <v>#REF!</v>
      </c>
      <c r="S266" s="26" t="e">
        <f t="shared" si="87"/>
        <v>#REF!</v>
      </c>
      <c r="T266" s="26" t="e">
        <f t="shared" si="87"/>
        <v>#REF!</v>
      </c>
      <c r="U266" s="26" t="e">
        <f t="shared" si="87"/>
        <v>#REF!</v>
      </c>
      <c r="V266" s="26" t="e">
        <f t="shared" si="87"/>
        <v>#REF!</v>
      </c>
      <c r="W266" s="26" t="e">
        <f t="shared" si="87"/>
        <v>#REF!</v>
      </c>
      <c r="X266" s="26" t="e">
        <f t="shared" si="87"/>
        <v>#REF!</v>
      </c>
      <c r="Y266" s="26" t="e">
        <f t="shared" si="87"/>
        <v>#REF!</v>
      </c>
      <c r="Z266" s="26" t="e">
        <f t="shared" si="87"/>
        <v>#REF!</v>
      </c>
      <c r="AA266" s="26" t="e">
        <f t="shared" si="87"/>
        <v>#REF!</v>
      </c>
      <c r="AB266" s="26" t="e">
        <f t="shared" si="87"/>
        <v>#REF!</v>
      </c>
      <c r="AC266" s="26" t="e">
        <f t="shared" si="87"/>
        <v>#REF!</v>
      </c>
      <c r="AD266" s="26" t="e">
        <f t="shared" si="87"/>
        <v>#REF!</v>
      </c>
      <c r="AE266" s="26" t="e">
        <f t="shared" si="87"/>
        <v>#REF!</v>
      </c>
      <c r="AF266" s="26" t="e">
        <f t="shared" si="87"/>
        <v>#REF!</v>
      </c>
      <c r="AG266" s="26" t="e">
        <f t="shared" si="87"/>
        <v>#REF!</v>
      </c>
      <c r="AH266" s="26" t="e">
        <f t="shared" si="87"/>
        <v>#REF!</v>
      </c>
      <c r="AI266" s="26" t="e">
        <f t="shared" si="87"/>
        <v>#REF!</v>
      </c>
      <c r="AJ266" s="26" t="e">
        <f t="shared" si="87"/>
        <v>#REF!</v>
      </c>
      <c r="AK266" s="26" t="e">
        <f t="shared" si="87"/>
        <v>#REF!</v>
      </c>
      <c r="AL266" s="26" t="e">
        <f t="shared" si="87"/>
        <v>#REF!</v>
      </c>
      <c r="AM266" s="26" t="e">
        <f t="shared" si="87"/>
        <v>#REF!</v>
      </c>
      <c r="AN266" s="26" t="e">
        <f t="shared" si="87"/>
        <v>#REF!</v>
      </c>
      <c r="AO266" s="26" t="e">
        <f t="shared" si="87"/>
        <v>#REF!</v>
      </c>
      <c r="AP266" s="26" t="e">
        <f t="shared" si="87"/>
        <v>#REF!</v>
      </c>
      <c r="AQ266" s="26" t="e">
        <f t="shared" si="87"/>
        <v>#REF!</v>
      </c>
    </row>
  </sheetData>
  <dataConsolidate/>
  <mergeCells count="13">
    <mergeCell ref="K2:L2"/>
    <mergeCell ref="B72:D72"/>
    <mergeCell ref="B73:D73"/>
    <mergeCell ref="B29:D29"/>
    <mergeCell ref="B70:D70"/>
    <mergeCell ref="B71:D71"/>
    <mergeCell ref="B21:D21"/>
    <mergeCell ref="B22:D22"/>
    <mergeCell ref="B23:D23"/>
    <mergeCell ref="B24:D24"/>
    <mergeCell ref="B28:D28"/>
    <mergeCell ref="B30:D30"/>
    <mergeCell ref="B31:D31"/>
  </mergeCells>
  <phoneticPr fontId="0" type="noConversion"/>
  <pageMargins left="1" right="0.5" top="0.75" bottom="0.75" header="0.5" footer="0.5"/>
  <pageSetup scale="62" fitToWidth="2" fitToHeight="3" orientation="landscape" verticalDpi="300" r:id="rId1"/>
  <headerFooter alignWithMargins="0"/>
  <rowBreaks count="5" manualBreakCount="5">
    <brk id="63" min="1" max="15" man="1"/>
    <brk id="112" min="1" max="15" man="1"/>
    <brk id="158" min="1" max="15" man="1"/>
    <brk id="206" min="1" max="15" man="1"/>
    <brk id="247" min="1" max="17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indexed="42"/>
    <pageSetUpPr autoPageBreaks="0"/>
  </sheetPr>
  <dimension ref="B1:M59"/>
  <sheetViews>
    <sheetView topLeftCell="A10" zoomScaleNormal="100" workbookViewId="0">
      <selection activeCell="J6" sqref="J6"/>
    </sheetView>
  </sheetViews>
  <sheetFormatPr defaultRowHeight="15"/>
  <cols>
    <col min="1" max="1" width="2.5546875" style="112" customWidth="1"/>
    <col min="2" max="2" width="16.44140625" style="112" customWidth="1"/>
    <col min="3" max="3" width="11.6640625" style="112" customWidth="1"/>
    <col min="4" max="4" width="7.33203125" style="112" customWidth="1"/>
    <col min="5" max="5" width="8.77734375" style="112" customWidth="1"/>
    <col min="6" max="6" width="6.5546875" style="112" customWidth="1"/>
    <col min="7" max="7" width="9.109375" style="112" customWidth="1"/>
    <col min="8" max="8" width="7.33203125" style="112" customWidth="1"/>
    <col min="9" max="9" width="17.6640625" style="112" customWidth="1"/>
    <col min="10" max="16384" width="8.88671875" style="112"/>
  </cols>
  <sheetData>
    <row r="1" spans="2:13" ht="18.75" thickBot="1">
      <c r="B1" s="113" t="s">
        <v>251</v>
      </c>
      <c r="C1" s="114"/>
      <c r="D1" s="115"/>
      <c r="E1" s="116">
        <f>'Construction Budget'!C10</f>
        <v>0</v>
      </c>
      <c r="F1" s="115"/>
      <c r="G1" s="117"/>
      <c r="H1" s="115"/>
      <c r="I1" s="115"/>
      <c r="J1" s="250" t="s">
        <v>287</v>
      </c>
      <c r="K1" s="257"/>
      <c r="L1" s="251"/>
      <c r="M1" s="115"/>
    </row>
    <row r="2" spans="2:13">
      <c r="B2" s="118"/>
      <c r="C2" s="114"/>
      <c r="D2" s="115"/>
      <c r="E2" s="119"/>
      <c r="F2" s="115"/>
      <c r="G2" s="117"/>
      <c r="H2" s="115"/>
      <c r="I2" s="115"/>
      <c r="J2" s="115"/>
      <c r="K2" s="115"/>
      <c r="L2" s="115"/>
      <c r="M2" s="115"/>
    </row>
    <row r="3" spans="2:13">
      <c r="B3" s="118" t="s">
        <v>237</v>
      </c>
      <c r="C3" s="114"/>
      <c r="D3" s="115"/>
      <c r="E3" s="120"/>
      <c r="F3" s="115"/>
      <c r="G3" s="121" t="s">
        <v>253</v>
      </c>
      <c r="H3" s="114"/>
      <c r="I3" s="115"/>
      <c r="J3" s="120"/>
      <c r="K3" s="115"/>
      <c r="L3" s="115"/>
      <c r="M3" s="115"/>
    </row>
    <row r="4" spans="2:13">
      <c r="B4" s="122" t="s">
        <v>12</v>
      </c>
      <c r="C4" s="123"/>
      <c r="D4" s="123"/>
      <c r="E4" s="175">
        <v>0</v>
      </c>
      <c r="F4" s="115"/>
      <c r="G4" s="122" t="s">
        <v>160</v>
      </c>
      <c r="H4" s="123"/>
      <c r="I4" s="123"/>
      <c r="J4" s="174">
        <v>1</v>
      </c>
      <c r="L4" s="115"/>
      <c r="M4" s="115"/>
    </row>
    <row r="5" spans="2:13">
      <c r="B5" s="125" t="s">
        <v>134</v>
      </c>
      <c r="C5" s="126"/>
      <c r="D5" s="126"/>
      <c r="E5" s="174">
        <v>0</v>
      </c>
      <c r="F5" s="115"/>
      <c r="G5" s="122" t="s">
        <v>16</v>
      </c>
      <c r="H5" s="127"/>
      <c r="I5" s="127"/>
      <c r="J5" s="177">
        <v>0.92</v>
      </c>
      <c r="L5" s="115"/>
      <c r="M5" s="115"/>
    </row>
    <row r="6" spans="2:13">
      <c r="B6" s="125" t="s">
        <v>13</v>
      </c>
      <c r="C6" s="126"/>
      <c r="D6" s="126"/>
      <c r="E6" s="175">
        <v>0.1</v>
      </c>
      <c r="F6" s="115"/>
      <c r="L6" s="115"/>
      <c r="M6" s="115"/>
    </row>
    <row r="7" spans="2:13">
      <c r="B7" s="125" t="s">
        <v>14</v>
      </c>
      <c r="C7" s="126"/>
      <c r="D7" s="126"/>
      <c r="E7" s="173">
        <v>0</v>
      </c>
      <c r="F7" s="115"/>
      <c r="G7" s="115"/>
      <c r="H7" s="115"/>
      <c r="I7" s="115"/>
      <c r="J7" s="115"/>
      <c r="L7" s="115"/>
      <c r="M7" s="115"/>
    </row>
    <row r="8" spans="2:13">
      <c r="B8" s="125" t="s">
        <v>170</v>
      </c>
      <c r="C8" s="126"/>
      <c r="D8" s="126"/>
      <c r="E8" s="173">
        <v>0.35</v>
      </c>
      <c r="F8" s="115"/>
      <c r="G8" s="115"/>
      <c r="H8" s="115"/>
      <c r="I8" s="115"/>
      <c r="J8" s="115"/>
      <c r="L8" s="115"/>
      <c r="M8" s="115"/>
    </row>
    <row r="9" spans="2:13">
      <c r="B9" s="128"/>
      <c r="F9" s="115"/>
      <c r="G9" s="117"/>
      <c r="H9" s="115"/>
      <c r="I9" s="115"/>
      <c r="J9" s="115"/>
      <c r="L9" s="115"/>
      <c r="M9" s="115"/>
    </row>
    <row r="10" spans="2:13">
      <c r="B10" s="121" t="s">
        <v>238</v>
      </c>
      <c r="C10" s="115"/>
      <c r="D10" s="115"/>
      <c r="E10" s="115"/>
      <c r="F10" s="129"/>
      <c r="L10" s="115"/>
      <c r="M10" s="115"/>
    </row>
    <row r="11" spans="2:13">
      <c r="B11" s="125" t="s">
        <v>248</v>
      </c>
      <c r="C11" s="127"/>
      <c r="D11" s="123"/>
      <c r="E11" s="174">
        <v>3</v>
      </c>
      <c r="F11" s="129"/>
      <c r="G11" s="122" t="s">
        <v>156</v>
      </c>
      <c r="H11" s="123"/>
      <c r="I11" s="123"/>
      <c r="J11" s="228">
        <v>3.56E-2</v>
      </c>
      <c r="L11" s="115"/>
      <c r="M11" s="115"/>
    </row>
    <row r="12" spans="2:13">
      <c r="B12" s="130" t="s">
        <v>182</v>
      </c>
      <c r="C12" s="126"/>
      <c r="D12" s="126"/>
      <c r="E12" s="173">
        <v>0</v>
      </c>
      <c r="F12" s="131" t="s">
        <v>15</v>
      </c>
      <c r="G12" s="125" t="s">
        <v>155</v>
      </c>
      <c r="H12" s="126"/>
      <c r="I12" s="126"/>
      <c r="J12" s="228">
        <v>8.1500000000000003E-2</v>
      </c>
      <c r="L12" s="115"/>
      <c r="M12" s="115"/>
    </row>
    <row r="13" spans="2:13">
      <c r="B13" s="132" t="s">
        <v>247</v>
      </c>
      <c r="C13" s="133"/>
      <c r="D13" s="126"/>
      <c r="E13" s="174">
        <v>0</v>
      </c>
      <c r="F13" s="131"/>
      <c r="G13" s="125" t="s">
        <v>17</v>
      </c>
      <c r="H13" s="126"/>
      <c r="I13" s="126" t="s">
        <v>250</v>
      </c>
      <c r="J13" s="34">
        <v>0</v>
      </c>
      <c r="L13" s="115"/>
      <c r="M13" s="115"/>
    </row>
    <row r="14" spans="2:13">
      <c r="B14" s="134"/>
      <c r="D14" s="115"/>
      <c r="E14" s="114"/>
      <c r="F14" s="131"/>
      <c r="G14" s="115"/>
      <c r="H14" s="115"/>
      <c r="I14" s="115"/>
      <c r="J14" s="114"/>
      <c r="L14" s="115"/>
      <c r="M14" s="115"/>
    </row>
    <row r="15" spans="2:13">
      <c r="B15" s="135" t="s">
        <v>239</v>
      </c>
      <c r="C15" s="115"/>
      <c r="D15" s="115"/>
      <c r="E15" s="115"/>
      <c r="F15" s="115"/>
      <c r="L15" s="115"/>
      <c r="M15" s="115"/>
    </row>
    <row r="16" spans="2:13">
      <c r="B16" s="136" t="s">
        <v>18</v>
      </c>
      <c r="C16" s="123"/>
      <c r="D16" s="123"/>
      <c r="E16" s="173">
        <v>0</v>
      </c>
      <c r="F16" s="129"/>
      <c r="L16" s="115"/>
      <c r="M16" s="115"/>
    </row>
    <row r="17" spans="2:13">
      <c r="B17" s="137" t="s">
        <v>137</v>
      </c>
      <c r="C17" s="133"/>
      <c r="D17" s="133"/>
      <c r="E17" s="176">
        <v>0.99990000000000001</v>
      </c>
      <c r="F17" s="129"/>
      <c r="L17" s="115"/>
      <c r="M17" s="115"/>
    </row>
    <row r="18" spans="2:13">
      <c r="B18" s="125" t="s">
        <v>249</v>
      </c>
      <c r="C18" s="127"/>
      <c r="D18" s="123"/>
      <c r="E18" s="174">
        <v>1</v>
      </c>
      <c r="F18" s="129"/>
      <c r="G18" s="138" t="s">
        <v>19</v>
      </c>
      <c r="L18" s="115"/>
      <c r="M18" s="115"/>
    </row>
    <row r="19" spans="2:13">
      <c r="B19" s="125" t="s">
        <v>20</v>
      </c>
      <c r="C19" s="133"/>
      <c r="D19" s="133"/>
      <c r="E19" s="177">
        <v>0</v>
      </c>
      <c r="F19" s="115"/>
      <c r="G19" s="139" t="s">
        <v>178</v>
      </c>
      <c r="H19" s="139"/>
      <c r="I19" s="140"/>
      <c r="J19" s="149" t="e">
        <f>'Tax &amp; Appreciation Benefits'!C26+'Tax &amp; Appreciation Benefits'!C36</f>
        <v>#REF!</v>
      </c>
      <c r="L19" s="115"/>
      <c r="M19" s="115"/>
    </row>
    <row r="20" spans="2:13" ht="15.75">
      <c r="B20" s="125" t="s">
        <v>246</v>
      </c>
      <c r="C20" s="126"/>
      <c r="D20" s="126"/>
      <c r="E20" s="175">
        <v>0</v>
      </c>
      <c r="F20" s="129"/>
      <c r="G20" s="142" t="s">
        <v>179</v>
      </c>
      <c r="H20" s="143"/>
      <c r="I20" s="133"/>
      <c r="J20" s="149">
        <f>'Rents and Expenses'!E145</f>
        <v>0</v>
      </c>
      <c r="L20" s="115"/>
      <c r="M20" s="115"/>
    </row>
    <row r="21" spans="2:13" ht="15.75">
      <c r="B21" s="125" t="s">
        <v>136</v>
      </c>
      <c r="C21" s="126"/>
      <c r="D21" s="126"/>
      <c r="E21" s="178">
        <v>0</v>
      </c>
      <c r="F21" s="115"/>
      <c r="G21" s="142" t="s">
        <v>180</v>
      </c>
      <c r="H21" s="143"/>
      <c r="I21" s="133"/>
      <c r="J21" s="149">
        <f>E21</f>
        <v>0</v>
      </c>
      <c r="L21" s="115"/>
      <c r="M21" s="115"/>
    </row>
    <row r="22" spans="2:13">
      <c r="L22" s="115"/>
      <c r="M22" s="115"/>
    </row>
    <row r="23" spans="2:13">
      <c r="B23" s="114"/>
      <c r="E23" s="115"/>
      <c r="F23" s="115"/>
      <c r="L23" s="115"/>
      <c r="M23" s="115"/>
    </row>
    <row r="24" spans="2:13">
      <c r="B24" s="118" t="s">
        <v>21</v>
      </c>
      <c r="C24" s="126"/>
      <c r="D24" s="133"/>
      <c r="E24" s="144" t="s">
        <v>22</v>
      </c>
      <c r="F24" s="145"/>
      <c r="G24" s="146" t="s">
        <v>252</v>
      </c>
      <c r="L24" s="115"/>
      <c r="M24" s="115"/>
    </row>
    <row r="25" spans="2:13">
      <c r="B25" s="147" t="s">
        <v>23</v>
      </c>
      <c r="C25" s="133"/>
      <c r="D25" s="133"/>
      <c r="E25" s="179">
        <v>0</v>
      </c>
      <c r="F25" s="148"/>
      <c r="G25" s="149">
        <f>IF(E25=0,0,-PV(D38/12,E38*12,E28/12/E25,0,0))</f>
        <v>0</v>
      </c>
      <c r="L25" s="115"/>
      <c r="M25" s="115"/>
    </row>
    <row r="26" spans="2:13">
      <c r="B26" s="150" t="s">
        <v>24</v>
      </c>
      <c r="C26" s="133"/>
      <c r="D26" s="133"/>
      <c r="E26" s="180">
        <v>0</v>
      </c>
      <c r="F26" s="148"/>
      <c r="G26" s="149">
        <f>E26*E29</f>
        <v>0</v>
      </c>
      <c r="L26" s="115"/>
      <c r="M26" s="115"/>
    </row>
    <row r="27" spans="2:13">
      <c r="B27" s="150" t="s">
        <v>26</v>
      </c>
      <c r="C27" s="133"/>
      <c r="D27" s="133"/>
      <c r="E27" s="176">
        <v>0</v>
      </c>
      <c r="F27" s="115"/>
      <c r="G27" s="115"/>
      <c r="L27" s="115"/>
      <c r="M27" s="115"/>
    </row>
    <row r="28" spans="2:13">
      <c r="B28" s="150" t="s">
        <v>27</v>
      </c>
      <c r="C28" s="133"/>
      <c r="D28" s="133"/>
      <c r="E28" s="149" t="e">
        <f>('Rents and Expenses'!E70+'Rents and Expenses'!E71)*(1-'Rents and Expenses'!L12)+'Rents and Expenses'!E77*(1-'Rents and Expenses'!L35)-'Rents and Expenses'!E92-'Rents and Expenses'!E93-'Rents and Expenses'!E94</f>
        <v>#REF!</v>
      </c>
      <c r="F28" s="115"/>
      <c r="G28" s="115"/>
      <c r="L28" s="115"/>
      <c r="M28" s="115"/>
    </row>
    <row r="29" spans="2:13">
      <c r="B29" s="150" t="s">
        <v>25</v>
      </c>
      <c r="C29" s="133"/>
      <c r="D29" s="133"/>
      <c r="E29" s="149">
        <f>IF(E27=0,0,E28/E27)</f>
        <v>0</v>
      </c>
      <c r="F29" s="115"/>
      <c r="G29" s="115"/>
      <c r="L29" s="115"/>
      <c r="M29" s="115"/>
    </row>
    <row r="30" spans="2:13">
      <c r="B30" s="150" t="s">
        <v>245</v>
      </c>
      <c r="C30" s="133"/>
      <c r="D30" s="133"/>
      <c r="E30" s="181">
        <v>1</v>
      </c>
      <c r="L30" s="115"/>
      <c r="M30" s="115"/>
    </row>
    <row r="31" spans="2:13">
      <c r="B31" s="150" t="s">
        <v>28</v>
      </c>
      <c r="C31" s="133"/>
      <c r="D31" s="133"/>
      <c r="E31" s="178">
        <v>0</v>
      </c>
      <c r="L31" s="115"/>
      <c r="M31" s="115"/>
    </row>
    <row r="32" spans="2:13">
      <c r="B32" s="150" t="s">
        <v>157</v>
      </c>
      <c r="C32" s="133"/>
      <c r="D32" s="133"/>
      <c r="E32" s="229">
        <f>G25</f>
        <v>0</v>
      </c>
      <c r="L32" s="115"/>
      <c r="M32" s="115"/>
    </row>
    <row r="33" spans="2:13">
      <c r="B33" s="150" t="s">
        <v>158</v>
      </c>
      <c r="C33" s="133"/>
      <c r="D33" s="133"/>
      <c r="E33" s="149">
        <f>MIN(G25,G26)</f>
        <v>0</v>
      </c>
      <c r="G33" s="115"/>
      <c r="L33" s="115"/>
      <c r="M33" s="115"/>
    </row>
    <row r="34" spans="2:13">
      <c r="G34" s="115"/>
      <c r="L34" s="115"/>
      <c r="M34" s="115"/>
    </row>
    <row r="35" spans="2:13">
      <c r="F35" s="151"/>
      <c r="G35" s="115"/>
      <c r="L35" s="115"/>
      <c r="M35" s="115"/>
    </row>
    <row r="36" spans="2:13">
      <c r="B36" s="118" t="s">
        <v>29</v>
      </c>
      <c r="C36" s="115"/>
      <c r="D36" s="115"/>
      <c r="E36" s="115"/>
      <c r="F36" s="152"/>
      <c r="L36" s="115"/>
      <c r="M36" s="115"/>
    </row>
    <row r="37" spans="2:13">
      <c r="B37" s="145"/>
      <c r="C37" s="146" t="s">
        <v>161</v>
      </c>
      <c r="D37" s="153" t="s">
        <v>162</v>
      </c>
      <c r="E37" s="153" t="s">
        <v>135</v>
      </c>
      <c r="F37" s="153" t="s">
        <v>132</v>
      </c>
      <c r="G37" s="153" t="s">
        <v>244</v>
      </c>
      <c r="H37" s="154"/>
      <c r="I37" s="155" t="s">
        <v>163</v>
      </c>
      <c r="L37" s="115"/>
      <c r="M37" s="115"/>
    </row>
    <row r="38" spans="2:13">
      <c r="B38" s="122" t="s">
        <v>31</v>
      </c>
      <c r="C38" s="156">
        <f>INDEX(E31:E33,E30,1)</f>
        <v>0</v>
      </c>
      <c r="D38" s="182">
        <v>0</v>
      </c>
      <c r="E38" s="183">
        <v>0</v>
      </c>
      <c r="F38" s="183">
        <v>30</v>
      </c>
      <c r="G38" s="186"/>
      <c r="H38" s="189"/>
      <c r="I38" s="157"/>
      <c r="L38" s="115"/>
    </row>
    <row r="39" spans="2:13">
      <c r="B39" s="158" t="s">
        <v>159</v>
      </c>
      <c r="C39" s="184">
        <v>0</v>
      </c>
      <c r="D39" s="182">
        <v>0</v>
      </c>
      <c r="E39" s="183">
        <v>0</v>
      </c>
      <c r="F39" s="183">
        <v>0</v>
      </c>
      <c r="G39" s="186"/>
      <c r="H39" s="189"/>
      <c r="I39" s="157"/>
      <c r="L39" s="115"/>
      <c r="M39" s="115"/>
    </row>
    <row r="40" spans="2:13">
      <c r="B40" s="158" t="s">
        <v>159</v>
      </c>
      <c r="C40" s="184">
        <v>0</v>
      </c>
      <c r="D40" s="182">
        <v>0</v>
      </c>
      <c r="E40" s="183">
        <v>0</v>
      </c>
      <c r="F40" s="183">
        <v>0</v>
      </c>
      <c r="G40" s="186"/>
      <c r="H40" s="189"/>
      <c r="I40" s="157"/>
      <c r="L40" s="115"/>
      <c r="M40" s="115"/>
    </row>
    <row r="41" spans="2:13">
      <c r="B41" s="122" t="s">
        <v>33</v>
      </c>
      <c r="C41" s="184">
        <v>0</v>
      </c>
      <c r="D41" s="182">
        <v>0</v>
      </c>
      <c r="E41" s="186"/>
      <c r="F41" s="183">
        <v>0</v>
      </c>
      <c r="G41" s="183">
        <v>0</v>
      </c>
      <c r="H41" s="190"/>
      <c r="I41" s="157"/>
      <c r="M41" s="115"/>
    </row>
    <row r="42" spans="2:13">
      <c r="B42" s="122" t="s">
        <v>33</v>
      </c>
      <c r="C42" s="184">
        <v>0</v>
      </c>
      <c r="D42" s="182">
        <v>0</v>
      </c>
      <c r="E42" s="186"/>
      <c r="F42" s="183">
        <v>0</v>
      </c>
      <c r="G42" s="183">
        <v>0</v>
      </c>
      <c r="H42" s="190"/>
      <c r="I42" s="157"/>
      <c r="M42" s="115"/>
    </row>
    <row r="43" spans="2:13">
      <c r="B43" s="159" t="s">
        <v>34</v>
      </c>
      <c r="C43" s="184">
        <v>0</v>
      </c>
      <c r="D43" s="182">
        <v>0</v>
      </c>
      <c r="E43" s="183">
        <v>0</v>
      </c>
      <c r="F43" s="183">
        <v>0</v>
      </c>
      <c r="G43" s="183">
        <v>1</v>
      </c>
      <c r="H43" s="190"/>
      <c r="I43" s="124"/>
    </row>
    <row r="44" spans="2:13">
      <c r="B44" s="159" t="s">
        <v>34</v>
      </c>
      <c r="C44" s="184">
        <v>0</v>
      </c>
      <c r="D44" s="182">
        <v>0</v>
      </c>
      <c r="E44" s="183">
        <v>0</v>
      </c>
      <c r="F44" s="183">
        <v>0</v>
      </c>
      <c r="G44" s="183">
        <v>1</v>
      </c>
      <c r="H44" s="190"/>
      <c r="I44" s="124"/>
    </row>
    <row r="45" spans="2:13" ht="15.75" thickBot="1">
      <c r="B45" s="122" t="s">
        <v>32</v>
      </c>
      <c r="C45" s="184">
        <v>0</v>
      </c>
      <c r="D45" s="182">
        <v>0</v>
      </c>
      <c r="E45" s="183">
        <v>0</v>
      </c>
      <c r="F45" s="183">
        <v>0</v>
      </c>
      <c r="G45" s="187">
        <v>1</v>
      </c>
      <c r="H45" s="191"/>
      <c r="I45" s="157"/>
    </row>
    <row r="46" spans="2:13" ht="16.5" thickTop="1" thickBot="1">
      <c r="B46" s="122" t="s">
        <v>35</v>
      </c>
      <c r="C46" s="184">
        <v>0</v>
      </c>
      <c r="D46" s="182">
        <v>0</v>
      </c>
      <c r="E46" s="183">
        <v>0</v>
      </c>
      <c r="F46" s="185">
        <v>0</v>
      </c>
      <c r="G46" s="188">
        <v>0.4</v>
      </c>
      <c r="H46" s="160" t="s">
        <v>164</v>
      </c>
      <c r="I46" s="161"/>
    </row>
    <row r="47" spans="2:13" ht="15.75" thickTop="1">
      <c r="B47" s="122" t="s">
        <v>36</v>
      </c>
      <c r="C47" s="156">
        <f>SUM(C38:C46)</f>
        <v>0</v>
      </c>
      <c r="D47" s="162"/>
      <c r="E47" s="163"/>
      <c r="F47" s="163"/>
      <c r="G47" s="162"/>
      <c r="H47" s="164"/>
      <c r="I47" s="165"/>
      <c r="L47" s="115"/>
      <c r="M47" s="115"/>
    </row>
    <row r="48" spans="2:13">
      <c r="B48" s="122" t="s">
        <v>171</v>
      </c>
      <c r="C48" s="184">
        <v>0</v>
      </c>
      <c r="D48" s="162"/>
      <c r="E48" s="163"/>
      <c r="F48" s="163"/>
      <c r="G48" s="162"/>
      <c r="H48" s="166"/>
      <c r="I48" s="124"/>
      <c r="L48" s="115"/>
      <c r="M48" s="115"/>
    </row>
    <row r="49" spans="2:13">
      <c r="B49" s="122" t="s">
        <v>37</v>
      </c>
      <c r="C49" s="184">
        <v>0</v>
      </c>
      <c r="D49" s="162"/>
      <c r="E49" s="163"/>
      <c r="F49" s="163"/>
      <c r="G49" s="162"/>
      <c r="H49" s="166"/>
      <c r="I49" s="124"/>
      <c r="L49" s="115"/>
      <c r="M49" s="115"/>
    </row>
    <row r="50" spans="2:13">
      <c r="B50" s="167" t="s">
        <v>38</v>
      </c>
      <c r="C50" s="168">
        <f>SUM(C48:C49)</f>
        <v>0</v>
      </c>
      <c r="E50" s="169"/>
      <c r="F50" s="169"/>
      <c r="G50" s="115"/>
      <c r="H50" s="115"/>
      <c r="I50" s="115"/>
      <c r="L50" s="115"/>
      <c r="M50" s="115"/>
    </row>
    <row r="51" spans="2:13">
      <c r="B51" s="145" t="s">
        <v>39</v>
      </c>
      <c r="C51" s="141" t="e">
        <f>IF(E18=0,0,INDEX(J19:J21,E18))</f>
        <v>#REF!</v>
      </c>
      <c r="I51" s="115"/>
      <c r="L51" s="115"/>
      <c r="M51" s="115"/>
    </row>
    <row r="52" spans="2:13">
      <c r="B52" s="170" t="s">
        <v>40</v>
      </c>
      <c r="C52" s="156" t="e">
        <f>C50+C51+C47</f>
        <v>#REF!</v>
      </c>
      <c r="D52" s="169"/>
      <c r="F52" s="171"/>
      <c r="G52" s="115"/>
      <c r="H52" s="115"/>
      <c r="I52" s="115"/>
      <c r="L52" s="115"/>
      <c r="M52" s="115"/>
    </row>
    <row r="53" spans="2:13">
      <c r="D53" s="169"/>
      <c r="F53" s="171"/>
      <c r="G53" s="115"/>
      <c r="H53" s="115"/>
      <c r="I53" s="115"/>
      <c r="L53" s="115"/>
      <c r="M53" s="115"/>
    </row>
    <row r="54" spans="2:13">
      <c r="B54" s="170" t="s">
        <v>241</v>
      </c>
      <c r="C54" s="156" t="e">
        <f>'Construction Budget'!#REF!</f>
        <v>#REF!</v>
      </c>
      <c r="D54" s="169"/>
      <c r="F54" s="171"/>
      <c r="G54" s="115"/>
      <c r="H54" s="115"/>
      <c r="I54" s="115"/>
      <c r="L54" s="115"/>
      <c r="M54" s="115"/>
    </row>
    <row r="55" spans="2:13">
      <c r="B55" s="170" t="s">
        <v>240</v>
      </c>
      <c r="C55" s="156" t="e">
        <f>C52</f>
        <v>#REF!</v>
      </c>
      <c r="D55" s="169"/>
      <c r="F55" s="171"/>
      <c r="G55" s="115"/>
      <c r="H55" s="115"/>
      <c r="I55" s="115"/>
      <c r="L55" s="115"/>
      <c r="M55" s="115"/>
    </row>
    <row r="56" spans="2:13">
      <c r="B56" s="170" t="s">
        <v>242</v>
      </c>
      <c r="C56" s="156" t="e">
        <f>'Construction Budget'!#REF!-C52</f>
        <v>#REF!</v>
      </c>
      <c r="F56" s="115"/>
      <c r="G56" s="115"/>
      <c r="L56" s="115"/>
      <c r="M56" s="115"/>
    </row>
    <row r="57" spans="2:13">
      <c r="B57" s="170" t="s">
        <v>243</v>
      </c>
      <c r="C57" s="156">
        <v>1</v>
      </c>
      <c r="D57" s="156">
        <v>2</v>
      </c>
      <c r="E57" s="156">
        <v>3</v>
      </c>
      <c r="F57" s="156">
        <v>4</v>
      </c>
      <c r="G57" s="156">
        <v>5</v>
      </c>
      <c r="H57" s="115"/>
      <c r="I57" s="115"/>
      <c r="L57" s="115"/>
      <c r="M57" s="115"/>
    </row>
    <row r="58" spans="2:13">
      <c r="C58" s="156" t="e">
        <f>'Rents and Expenses'!E106</f>
        <v>#REF!</v>
      </c>
      <c r="D58" s="156" t="e">
        <f>'Rents and Expenses'!F106</f>
        <v>#REF!</v>
      </c>
      <c r="E58" s="156" t="e">
        <f>'Rents and Expenses'!G106</f>
        <v>#REF!</v>
      </c>
      <c r="F58" s="156" t="e">
        <f>'Rents and Expenses'!H106</f>
        <v>#REF!</v>
      </c>
      <c r="G58" s="156" t="e">
        <f>'Rents and Expenses'!I106</f>
        <v>#REF!</v>
      </c>
      <c r="H58" s="115"/>
      <c r="I58" s="115"/>
      <c r="L58" s="115"/>
      <c r="M58" s="115"/>
    </row>
    <row r="59" spans="2:13">
      <c r="B59" s="170" t="s">
        <v>41</v>
      </c>
      <c r="C59" s="172" t="e">
        <f>IF(C51=0,0,'Rents and Expenses'!E147)</f>
        <v>#REF!</v>
      </c>
      <c r="D59" s="115"/>
      <c r="E59" s="115"/>
      <c r="F59" s="115"/>
      <c r="G59" s="115"/>
      <c r="H59" s="115"/>
      <c r="I59" s="115"/>
      <c r="L59" s="115"/>
      <c r="M59" s="115"/>
    </row>
  </sheetData>
  <dataConsolidate/>
  <mergeCells count="1">
    <mergeCell ref="J1:L1"/>
  </mergeCells>
  <phoneticPr fontId="0" type="noConversion"/>
  <pageMargins left="0.75" right="0.75" top="1" bottom="1" header="0.5" footer="0.5"/>
  <pageSetup scale="60" orientation="portrait" horizontalDpi="360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indexed="45"/>
    <pageSetUpPr autoPageBreaks="0"/>
  </sheetPr>
  <dimension ref="A1:I60"/>
  <sheetViews>
    <sheetView showOutlineSymbols="0" zoomScale="85" zoomScaleNormal="85" workbookViewId="0">
      <selection activeCell="K18" sqref="K18"/>
    </sheetView>
  </sheetViews>
  <sheetFormatPr defaultColWidth="8.6640625" defaultRowHeight="15"/>
  <cols>
    <col min="1" max="1" width="5.21875" style="3" customWidth="1"/>
    <col min="2" max="2" width="20.77734375" style="3" customWidth="1"/>
    <col min="3" max="3" width="10.33203125" style="3" customWidth="1"/>
    <col min="4" max="4" width="10" style="3" customWidth="1"/>
    <col min="5" max="5" width="11.88671875" style="3" customWidth="1"/>
    <col min="6" max="16384" width="8.6640625" style="3"/>
  </cols>
  <sheetData>
    <row r="1" spans="1:9" ht="18.75" thickBot="1">
      <c r="A1" s="194"/>
      <c r="B1" s="195" t="s">
        <v>254</v>
      </c>
      <c r="C1" s="194"/>
      <c r="D1" s="194"/>
      <c r="E1" s="194"/>
      <c r="F1" s="259" t="s">
        <v>287</v>
      </c>
      <c r="G1" s="260"/>
      <c r="H1" s="261"/>
      <c r="I1" s="194"/>
    </row>
    <row r="2" spans="1:9" ht="15.75">
      <c r="A2" s="194"/>
      <c r="B2" s="194"/>
      <c r="C2" s="258">
        <f>'Construction Budget'!C10</f>
        <v>0</v>
      </c>
      <c r="D2" s="258"/>
      <c r="E2" s="194"/>
      <c r="F2" s="194"/>
      <c r="G2" s="200"/>
      <c r="H2" s="200"/>
      <c r="I2" s="200"/>
    </row>
    <row r="3" spans="1:9">
      <c r="A3" s="194"/>
      <c r="B3" s="194"/>
      <c r="C3" s="194"/>
      <c r="D3" s="194"/>
      <c r="E3" s="194"/>
      <c r="F3" s="194"/>
      <c r="G3" s="200"/>
      <c r="H3" s="200"/>
      <c r="I3" s="200"/>
    </row>
    <row r="4" spans="1:9">
      <c r="A4" s="194"/>
      <c r="B4" s="194"/>
      <c r="C4" s="196" t="s">
        <v>59</v>
      </c>
      <c r="D4" s="196" t="s">
        <v>166</v>
      </c>
      <c r="E4" s="196" t="s">
        <v>255</v>
      </c>
      <c r="F4" s="194"/>
      <c r="G4" s="200"/>
      <c r="H4" s="200"/>
      <c r="I4" s="200"/>
    </row>
    <row r="5" spans="1:9">
      <c r="A5" s="194"/>
      <c r="B5" s="197" t="s">
        <v>154</v>
      </c>
      <c r="C5" s="198" t="s">
        <v>256</v>
      </c>
      <c r="D5" s="199" t="s">
        <v>167</v>
      </c>
      <c r="E5" s="198" t="s">
        <v>168</v>
      </c>
      <c r="F5" s="200"/>
      <c r="G5" s="200"/>
      <c r="H5" s="200"/>
      <c r="I5" s="194"/>
    </row>
    <row r="6" spans="1:9">
      <c r="A6" s="194"/>
      <c r="B6" s="201" t="s">
        <v>281</v>
      </c>
      <c r="C6" s="192" t="e">
        <f>'Construction Budget'!#REF!-'Construction Budget'!#REF!</f>
        <v>#REF!</v>
      </c>
      <c r="D6" s="192" t="e">
        <f>'Construction Budget'!#REF!-'Construction Budget'!#REF!</f>
        <v>#REF!</v>
      </c>
      <c r="E6" s="192" t="e">
        <f>'Construction Budget'!#REF!</f>
        <v>#REF!</v>
      </c>
      <c r="F6" s="200"/>
      <c r="G6" s="200"/>
      <c r="H6" s="200"/>
      <c r="I6" s="194"/>
    </row>
    <row r="7" spans="1:9">
      <c r="A7" s="194"/>
      <c r="B7" s="202" t="s">
        <v>302</v>
      </c>
      <c r="C7" s="192" t="e">
        <f>C6*'Sources of Funds'!$E$4</f>
        <v>#REF!</v>
      </c>
      <c r="D7" s="192" t="e">
        <f>D6*'Sources of Funds'!$E$4</f>
        <v>#REF!</v>
      </c>
      <c r="E7" s="192" t="e">
        <f>E6*'Sources of Funds'!$E$4</f>
        <v>#REF!</v>
      </c>
      <c r="F7" s="200"/>
      <c r="G7" s="200"/>
      <c r="H7" s="200"/>
      <c r="I7" s="194"/>
    </row>
    <row r="8" spans="1:9">
      <c r="A8" s="194"/>
      <c r="B8" s="202" t="s">
        <v>282</v>
      </c>
      <c r="C8" s="192" t="e">
        <f>IF('Sources of Funds'!J4=1,C33*(1-'Sources of Funds'!E4),0)</f>
        <v>#REF!</v>
      </c>
      <c r="D8" s="192" t="e">
        <f>IF('Sources of Funds'!J4=1,C33*(1-'Sources of Funds'!E4),0)</f>
        <v>#REF!</v>
      </c>
      <c r="E8" s="192" t="e">
        <f>IF('Sources of Funds'!J4=1,C33*(1-'Sources of Funds'!E4),0)</f>
        <v>#REF!</v>
      </c>
      <c r="F8" s="200"/>
      <c r="G8" s="200"/>
      <c r="H8" s="200"/>
      <c r="I8" s="194"/>
    </row>
    <row r="9" spans="1:9">
      <c r="A9" s="194"/>
      <c r="B9" s="202" t="s">
        <v>283</v>
      </c>
      <c r="C9" s="203">
        <f>'Sources of Funds'!C49</f>
        <v>0</v>
      </c>
      <c r="D9" s="203">
        <f>'Sources of Funds'!C49</f>
        <v>0</v>
      </c>
      <c r="E9" s="203">
        <f>'Sources of Funds'!C49</f>
        <v>0</v>
      </c>
      <c r="F9" s="200"/>
      <c r="G9" s="200"/>
      <c r="H9" s="200"/>
      <c r="I9" s="194"/>
    </row>
    <row r="10" spans="1:9">
      <c r="A10" s="194"/>
      <c r="B10" s="202" t="s">
        <v>284</v>
      </c>
      <c r="C10" s="192" t="e">
        <f>C6-C7-C8-C9</f>
        <v>#REF!</v>
      </c>
      <c r="D10" s="192" t="e">
        <f>D6-D7-D8-D9</f>
        <v>#REF!</v>
      </c>
      <c r="E10" s="192" t="e">
        <f>E6-E7-E8-E9</f>
        <v>#REF!</v>
      </c>
      <c r="F10" s="200"/>
      <c r="G10" s="200"/>
      <c r="H10" s="200"/>
      <c r="I10" s="194"/>
    </row>
    <row r="11" spans="1:9">
      <c r="A11" s="194"/>
      <c r="B11" s="202" t="s">
        <v>257</v>
      </c>
      <c r="C11" s="204">
        <f>'Sources of Funds'!$J$12</f>
        <v>8.1500000000000003E-2</v>
      </c>
      <c r="D11" s="204">
        <f>'Sources of Funds'!J11</f>
        <v>3.56E-2</v>
      </c>
      <c r="E11" s="204">
        <f>'Sources of Funds'!$J$12</f>
        <v>8.1500000000000003E-2</v>
      </c>
      <c r="F11" s="200"/>
      <c r="G11" s="200"/>
      <c r="H11" s="200"/>
      <c r="I11" s="194"/>
    </row>
    <row r="12" spans="1:9">
      <c r="A12" s="194"/>
      <c r="B12" s="202" t="s">
        <v>292</v>
      </c>
      <c r="C12" s="205">
        <f>IF('Sources of Funds'!$J$13=1,1.3,1)</f>
        <v>1</v>
      </c>
      <c r="D12" s="205">
        <f>IF('Sources of Funds'!$J$13=1,1.3,1)</f>
        <v>1</v>
      </c>
      <c r="E12" s="205">
        <f>IF('Sources of Funds'!$J$13=1,1.3,1)</f>
        <v>1</v>
      </c>
      <c r="F12" s="200"/>
      <c r="G12" s="200"/>
      <c r="H12" s="200"/>
      <c r="I12" s="194"/>
    </row>
    <row r="13" spans="1:9">
      <c r="A13" s="194"/>
      <c r="B13" s="202" t="s">
        <v>285</v>
      </c>
      <c r="C13" s="192" t="e">
        <f>C10*C11*C12</f>
        <v>#REF!</v>
      </c>
      <c r="D13" s="192" t="e">
        <f>D10*D11*D12</f>
        <v>#REF!</v>
      </c>
      <c r="E13" s="192" t="e">
        <f>E10*E11*E12</f>
        <v>#REF!</v>
      </c>
      <c r="F13" s="200"/>
      <c r="G13" s="200"/>
      <c r="H13" s="200"/>
      <c r="I13" s="194"/>
    </row>
    <row r="14" spans="1:9">
      <c r="A14" s="194"/>
      <c r="B14" s="201" t="s">
        <v>293</v>
      </c>
      <c r="C14" s="192" t="e">
        <f>'Construction Budget'!#REF!</f>
        <v>#REF!</v>
      </c>
      <c r="D14" s="192">
        <f>IF('Sources of Funds'!E13=1,'Construction Budget'!#REF!,0)</f>
        <v>0</v>
      </c>
      <c r="E14" s="193"/>
      <c r="F14" s="200"/>
      <c r="G14" s="200"/>
      <c r="H14" s="200"/>
      <c r="I14" s="194"/>
    </row>
    <row r="15" spans="1:9">
      <c r="A15" s="194"/>
      <c r="B15" s="202" t="s">
        <v>257</v>
      </c>
      <c r="C15" s="204">
        <f>'Sources of Funds'!J11</f>
        <v>3.56E-2</v>
      </c>
      <c r="D15" s="204">
        <f>'Sources of Funds'!J11</f>
        <v>3.56E-2</v>
      </c>
      <c r="E15" s="193"/>
      <c r="F15" s="200"/>
      <c r="G15" s="200"/>
      <c r="H15" s="200"/>
      <c r="I15" s="194"/>
    </row>
    <row r="16" spans="1:9">
      <c r="A16" s="194"/>
      <c r="B16" s="202" t="s">
        <v>169</v>
      </c>
      <c r="C16" s="192" t="e">
        <f>C14*C15</f>
        <v>#REF!</v>
      </c>
      <c r="D16" s="192">
        <f>D14*D15</f>
        <v>0</v>
      </c>
      <c r="E16" s="193"/>
      <c r="F16" s="200"/>
      <c r="G16" s="200"/>
      <c r="H16" s="200"/>
      <c r="I16" s="194"/>
    </row>
    <row r="17" spans="1:9">
      <c r="A17" s="194"/>
      <c r="B17" s="201" t="s">
        <v>294</v>
      </c>
      <c r="C17" s="192" t="e">
        <f>C16+C13</f>
        <v>#REF!</v>
      </c>
      <c r="D17" s="192" t="e">
        <f>D16+D13</f>
        <v>#REF!</v>
      </c>
      <c r="E17" s="192" t="e">
        <f>E13</f>
        <v>#REF!</v>
      </c>
      <c r="F17" s="200"/>
      <c r="G17" s="200"/>
      <c r="H17" s="200"/>
      <c r="I17" s="194"/>
    </row>
    <row r="18" spans="1:9">
      <c r="A18" s="194"/>
      <c r="B18" s="202" t="s">
        <v>295</v>
      </c>
      <c r="C18" s="206">
        <f>'Sources of Funds'!E12</f>
        <v>0</v>
      </c>
      <c r="D18" s="206">
        <f>'Sources of Funds'!E12</f>
        <v>0</v>
      </c>
      <c r="E18" s="206">
        <f>'Sources of Funds'!E12</f>
        <v>0</v>
      </c>
      <c r="F18" s="200"/>
      <c r="G18" s="200"/>
      <c r="H18" s="200"/>
      <c r="I18" s="194"/>
    </row>
    <row r="19" spans="1:9">
      <c r="A19" s="194"/>
      <c r="B19" s="207" t="s">
        <v>286</v>
      </c>
      <c r="C19" s="192" t="e">
        <f>C17*C18</f>
        <v>#REF!</v>
      </c>
      <c r="D19" s="192" t="e">
        <f>D17*D18</f>
        <v>#REF!</v>
      </c>
      <c r="E19" s="192" t="e">
        <f>E17*E18</f>
        <v>#REF!</v>
      </c>
      <c r="F19" s="200"/>
      <c r="G19" s="200"/>
      <c r="H19" s="200"/>
      <c r="I19" s="194"/>
    </row>
    <row r="20" spans="1:9">
      <c r="A20" s="194"/>
      <c r="B20" s="208"/>
      <c r="C20" s="209"/>
      <c r="D20" s="209"/>
      <c r="E20" s="209"/>
      <c r="F20" s="200"/>
      <c r="G20" s="200"/>
      <c r="H20" s="200"/>
      <c r="I20" s="194"/>
    </row>
    <row r="21" spans="1:9">
      <c r="A21" s="194"/>
      <c r="B21" s="207" t="s">
        <v>300</v>
      </c>
      <c r="C21" s="192" t="e">
        <f>INDEX(C19:E19,'Sources of Funds'!E11)</f>
        <v>#REF!</v>
      </c>
      <c r="D21" s="210"/>
      <c r="E21" s="210"/>
      <c r="F21" s="200"/>
      <c r="G21" s="200"/>
      <c r="H21" s="200"/>
      <c r="I21" s="194"/>
    </row>
    <row r="22" spans="1:9">
      <c r="A22" s="194"/>
      <c r="B22" s="207" t="s">
        <v>299</v>
      </c>
      <c r="C22" s="192" t="e">
        <f>C21*10</f>
        <v>#REF!</v>
      </c>
      <c r="D22" s="211"/>
      <c r="E22" s="211"/>
      <c r="F22" s="200"/>
      <c r="G22" s="200"/>
      <c r="H22" s="200"/>
      <c r="I22" s="194"/>
    </row>
    <row r="23" spans="1:9">
      <c r="A23" s="194"/>
      <c r="B23" s="201" t="s">
        <v>298</v>
      </c>
      <c r="C23" s="192" t="e">
        <f>C22*'Sources of Funds'!$E$19</f>
        <v>#REF!</v>
      </c>
      <c r="D23" s="211"/>
      <c r="E23" s="211"/>
      <c r="F23" s="211"/>
      <c r="G23" s="200"/>
      <c r="H23" s="200"/>
      <c r="I23" s="194"/>
    </row>
    <row r="24" spans="1:9">
      <c r="A24" s="194"/>
      <c r="B24" s="202" t="s">
        <v>296</v>
      </c>
      <c r="C24" s="204">
        <f>'Sources of Funds'!$E$17</f>
        <v>0.99990000000000001</v>
      </c>
      <c r="D24" s="211"/>
      <c r="E24" s="211"/>
      <c r="F24" s="200"/>
      <c r="G24" s="200"/>
      <c r="H24" s="200"/>
      <c r="I24" s="194"/>
    </row>
    <row r="25" spans="1:9">
      <c r="A25" s="194"/>
      <c r="B25" s="201" t="s">
        <v>297</v>
      </c>
      <c r="C25" s="192" t="e">
        <f>C23*C24</f>
        <v>#REF!</v>
      </c>
      <c r="D25" s="211"/>
      <c r="E25" s="211"/>
      <c r="F25" s="200"/>
      <c r="G25" s="200"/>
      <c r="H25" s="200"/>
      <c r="I25" s="194"/>
    </row>
    <row r="26" spans="1:9">
      <c r="A26" s="194"/>
      <c r="B26" s="201" t="s">
        <v>60</v>
      </c>
      <c r="C26" s="192" t="e">
        <f>C25+D26+E26</f>
        <v>#REF!</v>
      </c>
      <c r="D26" s="211"/>
      <c r="E26" s="211"/>
      <c r="F26" s="200"/>
      <c r="G26" s="200"/>
      <c r="H26" s="200"/>
      <c r="I26" s="194"/>
    </row>
    <row r="27" spans="1:9">
      <c r="A27" s="194"/>
      <c r="B27" s="194"/>
      <c r="C27" s="194"/>
      <c r="D27" s="211"/>
      <c r="E27" s="210"/>
      <c r="F27" s="200"/>
      <c r="G27" s="200"/>
      <c r="H27" s="200"/>
      <c r="I27" s="194"/>
    </row>
    <row r="28" spans="1:9">
      <c r="A28" s="194"/>
      <c r="B28" s="212" t="s">
        <v>61</v>
      </c>
      <c r="C28" s="200"/>
      <c r="D28" s="200"/>
      <c r="E28" s="211"/>
      <c r="F28" s="200"/>
      <c r="G28" s="200"/>
      <c r="H28" s="200"/>
      <c r="I28" s="194"/>
    </row>
    <row r="29" spans="1:9">
      <c r="A29" s="194"/>
      <c r="B29" s="201" t="s">
        <v>275</v>
      </c>
      <c r="C29" s="213" t="e">
        <f>IF('Sources of Funds'!J4=1,'Construction Budget'!#REF!,0)</f>
        <v>#REF!</v>
      </c>
      <c r="D29" s="200"/>
      <c r="E29" s="214"/>
      <c r="F29" s="200"/>
      <c r="G29" s="200"/>
      <c r="H29" s="200"/>
      <c r="I29" s="194"/>
    </row>
    <row r="30" spans="1:9">
      <c r="A30" s="194"/>
      <c r="B30" s="220" t="s">
        <v>62</v>
      </c>
      <c r="C30" s="87">
        <v>0</v>
      </c>
      <c r="D30" s="200"/>
      <c r="E30" s="214"/>
      <c r="F30" s="200"/>
      <c r="G30" s="211"/>
      <c r="H30" s="211"/>
      <c r="I30" s="194"/>
    </row>
    <row r="31" spans="1:9">
      <c r="A31" s="194"/>
      <c r="B31" s="201" t="s">
        <v>276</v>
      </c>
      <c r="C31" s="222" t="e">
        <f>C29-C30</f>
        <v>#REF!</v>
      </c>
      <c r="D31" s="200"/>
      <c r="E31" s="214"/>
      <c r="F31" s="200"/>
      <c r="G31" s="200"/>
      <c r="H31" s="200"/>
      <c r="I31" s="194"/>
    </row>
    <row r="32" spans="1:9">
      <c r="A32" s="194"/>
      <c r="B32" s="223" t="s">
        <v>277</v>
      </c>
      <c r="C32" s="205">
        <v>0.2</v>
      </c>
      <c r="D32" s="200"/>
      <c r="E32" s="214"/>
      <c r="F32" s="200"/>
      <c r="G32" s="200"/>
      <c r="H32" s="200"/>
      <c r="I32" s="194"/>
    </row>
    <row r="33" spans="1:9">
      <c r="A33" s="194"/>
      <c r="B33" s="201" t="s">
        <v>278</v>
      </c>
      <c r="C33" s="192" t="e">
        <f>C31*C32</f>
        <v>#REF!</v>
      </c>
      <c r="D33" s="200"/>
      <c r="E33" s="214"/>
      <c r="F33" s="200"/>
      <c r="G33" s="200"/>
      <c r="H33" s="200"/>
      <c r="I33" s="194"/>
    </row>
    <row r="34" spans="1:9">
      <c r="A34" s="194"/>
      <c r="B34" s="202" t="s">
        <v>296</v>
      </c>
      <c r="C34" s="224">
        <f>'Sources of Funds'!E17</f>
        <v>0.99990000000000001</v>
      </c>
      <c r="D34" s="200"/>
      <c r="E34" s="214"/>
      <c r="F34" s="200"/>
      <c r="G34" s="200"/>
      <c r="H34" s="200"/>
      <c r="I34" s="194"/>
    </row>
    <row r="35" spans="1:9">
      <c r="A35" s="194"/>
      <c r="B35" s="201" t="s">
        <v>279</v>
      </c>
      <c r="C35" s="225">
        <f>'Sources of Funds'!J5</f>
        <v>0.92</v>
      </c>
      <c r="D35" s="200"/>
      <c r="E35" s="214"/>
      <c r="F35" s="200"/>
      <c r="G35" s="200"/>
      <c r="H35" s="200"/>
      <c r="I35" s="194"/>
    </row>
    <row r="36" spans="1:9">
      <c r="A36" s="194"/>
      <c r="B36" s="201" t="s">
        <v>280</v>
      </c>
      <c r="C36" s="192" t="e">
        <f>C35*C33*C34</f>
        <v>#REF!</v>
      </c>
      <c r="D36" s="211"/>
      <c r="E36" s="214"/>
      <c r="F36" s="200"/>
      <c r="G36" s="200"/>
      <c r="H36" s="200"/>
      <c r="I36" s="194"/>
    </row>
    <row r="37" spans="1:9">
      <c r="A37" s="194"/>
      <c r="B37" s="194"/>
      <c r="C37" s="194"/>
      <c r="D37" s="194"/>
      <c r="E37" s="211"/>
      <c r="F37" s="211"/>
      <c r="G37" s="211"/>
      <c r="H37" s="211"/>
      <c r="I37" s="194"/>
    </row>
    <row r="38" spans="1:9">
      <c r="A38" s="194"/>
      <c r="B38" s="212" t="s">
        <v>63</v>
      </c>
      <c r="C38" s="200"/>
      <c r="D38" s="200"/>
      <c r="E38" s="214"/>
      <c r="F38" s="200"/>
      <c r="G38" s="200"/>
      <c r="H38" s="200"/>
      <c r="I38" s="194"/>
    </row>
    <row r="39" spans="1:9">
      <c r="A39" s="194"/>
      <c r="B39" s="202" t="s">
        <v>269</v>
      </c>
      <c r="C39" s="192" t="e">
        <f>'Construction Budget'!#REF!</f>
        <v>#REF!</v>
      </c>
      <c r="D39" s="200"/>
      <c r="E39" s="214"/>
      <c r="F39" s="200"/>
      <c r="G39" s="200"/>
      <c r="H39" s="200"/>
      <c r="I39" s="194"/>
    </row>
    <row r="40" spans="1:9">
      <c r="A40" s="194"/>
      <c r="B40" s="226" t="s">
        <v>139</v>
      </c>
      <c r="C40" s="203" t="e">
        <f>C33</f>
        <v>#REF!</v>
      </c>
      <c r="D40" s="200"/>
      <c r="E40" s="214"/>
      <c r="F40" s="200"/>
      <c r="G40" s="200"/>
      <c r="H40" s="200"/>
      <c r="I40" s="194"/>
    </row>
    <row r="41" spans="1:9">
      <c r="A41" s="194"/>
      <c r="B41" s="202" t="s">
        <v>270</v>
      </c>
      <c r="C41" s="192" t="e">
        <f>C39-C40-'Construction Budget'!C31-'Construction Budget'!C32</f>
        <v>#REF!</v>
      </c>
      <c r="D41" s="200"/>
      <c r="E41" s="214"/>
      <c r="F41" s="200"/>
      <c r="G41" s="200"/>
      <c r="H41" s="200"/>
      <c r="I41" s="194"/>
    </row>
    <row r="42" spans="1:9">
      <c r="A42" s="194"/>
      <c r="B42" s="202" t="s">
        <v>271</v>
      </c>
      <c r="C42" s="192">
        <f>IF('Rents and Expenses'!E81=0,0,(IF('Rents and Expenses'!E77/'Rents and Expenses'!E81&gt;0.2,C41,0)))</f>
        <v>0</v>
      </c>
      <c r="D42" s="200"/>
      <c r="E42" s="214"/>
      <c r="F42" s="200"/>
      <c r="G42" s="200"/>
      <c r="H42" s="200"/>
      <c r="I42" s="194"/>
    </row>
    <row r="43" spans="1:9">
      <c r="A43" s="194"/>
      <c r="B43" s="202" t="s">
        <v>272</v>
      </c>
      <c r="C43" s="192" t="e">
        <f>IF('Rents and Expenses'!E81=0,0,IF('Rents and Expenses'!E77/'Rents and Expenses'!E81&lt;0.2,C41,0))</f>
        <v>#REF!</v>
      </c>
      <c r="D43" s="200"/>
      <c r="E43" s="214"/>
      <c r="F43" s="200"/>
      <c r="G43" s="200"/>
      <c r="H43" s="200"/>
      <c r="I43" s="194"/>
    </row>
    <row r="44" spans="1:9">
      <c r="A44" s="194"/>
      <c r="B44" s="207" t="s">
        <v>273</v>
      </c>
      <c r="C44" s="192">
        <f>('Construction Budget'!C32+'Construction Budget'!C31)</f>
        <v>0</v>
      </c>
      <c r="D44" s="200"/>
      <c r="E44" s="214"/>
      <c r="F44" s="200"/>
      <c r="G44" s="200"/>
      <c r="H44" s="200"/>
      <c r="I44" s="194"/>
    </row>
    <row r="45" spans="1:9">
      <c r="A45" s="194"/>
      <c r="B45" s="207" t="s">
        <v>274</v>
      </c>
      <c r="C45" s="192" t="e">
        <f>C42/39+C43/27.5+C44/5</f>
        <v>#REF!</v>
      </c>
      <c r="D45" s="200"/>
      <c r="E45" s="214"/>
      <c r="F45" s="200"/>
      <c r="G45" s="200"/>
      <c r="H45" s="200"/>
      <c r="I45" s="194"/>
    </row>
    <row r="46" spans="1:9">
      <c r="A46" s="194"/>
      <c r="B46" s="194"/>
      <c r="C46" s="194"/>
      <c r="D46" s="200"/>
      <c r="E46" s="214"/>
      <c r="F46" s="200"/>
      <c r="G46" s="200"/>
      <c r="H46" s="200"/>
      <c r="I46" s="194"/>
    </row>
    <row r="47" spans="1:9">
      <c r="A47" s="194"/>
      <c r="B47" s="194"/>
      <c r="C47" s="194"/>
      <c r="D47" s="200"/>
      <c r="E47" s="214"/>
      <c r="F47" s="200"/>
      <c r="G47" s="200"/>
      <c r="H47" s="200"/>
      <c r="I47" s="194"/>
    </row>
    <row r="48" spans="1:9">
      <c r="A48" s="194"/>
      <c r="B48" s="215" t="s">
        <v>64</v>
      </c>
      <c r="C48" s="200"/>
      <c r="D48" s="211"/>
      <c r="E48" s="194"/>
      <c r="F48" s="210"/>
      <c r="G48" s="200"/>
      <c r="H48" s="200"/>
      <c r="I48" s="194"/>
    </row>
    <row r="49" spans="1:9">
      <c r="A49" s="194"/>
      <c r="B49" s="207" t="s">
        <v>261</v>
      </c>
      <c r="C49" s="192">
        <f>IF('Sources of Funds'!E5=0,0,INDEX('Rents and Expenses'!E251:AQ251,,'Sources of Funds'!E5))</f>
        <v>0</v>
      </c>
      <c r="D49" s="200"/>
      <c r="E49" s="215" t="s">
        <v>70</v>
      </c>
      <c r="F49" s="210"/>
      <c r="G49" s="200"/>
      <c r="H49" s="200"/>
      <c r="I49" s="194"/>
    </row>
    <row r="50" spans="1:9">
      <c r="A50" s="194"/>
      <c r="B50" s="216" t="s">
        <v>263</v>
      </c>
      <c r="C50" s="192">
        <f>'Sources of Funds'!E7*(C49)</f>
        <v>0</v>
      </c>
      <c r="D50" s="221"/>
      <c r="E50" s="207" t="s">
        <v>301</v>
      </c>
      <c r="F50" s="192">
        <f>C49</f>
        <v>0</v>
      </c>
      <c r="G50" s="200"/>
      <c r="H50" s="200"/>
      <c r="I50" s="194"/>
    </row>
    <row r="51" spans="1:9">
      <c r="A51" s="194"/>
      <c r="B51" s="216" t="s">
        <v>267</v>
      </c>
      <c r="C51" s="192">
        <f>IF('Sources of Funds'!E5=0,0,INDEX('Rents and Expenses'!E257:AQ257,,'Sources of Funds'!E5))</f>
        <v>0</v>
      </c>
      <c r="D51" s="221"/>
      <c r="E51" s="216" t="s">
        <v>263</v>
      </c>
      <c r="F51" s="192">
        <f>C50</f>
        <v>0</v>
      </c>
      <c r="G51" s="200"/>
      <c r="H51" s="200"/>
      <c r="I51" s="194"/>
    </row>
    <row r="52" spans="1:9">
      <c r="A52" s="194"/>
      <c r="B52" s="216" t="s">
        <v>65</v>
      </c>
      <c r="C52" s="192" t="e">
        <f>F58</f>
        <v>#REF!</v>
      </c>
      <c r="D52" s="200"/>
      <c r="E52" s="216" t="s">
        <v>72</v>
      </c>
      <c r="F52" s="192" t="e">
        <f>-C60</f>
        <v>#REF!</v>
      </c>
      <c r="G52" s="200"/>
      <c r="H52" s="200"/>
      <c r="I52" s="194"/>
    </row>
    <row r="53" spans="1:9">
      <c r="A53" s="194"/>
      <c r="B53" s="207" t="s">
        <v>268</v>
      </c>
      <c r="C53" s="192" t="e">
        <f>IF('Rents and Expenses'!E139+'Rents and Expenses'!E140=0,IF((C49-C50-C51-C52)&gt;0,(C49-C50-C51-C52),0),0)</f>
        <v>#REF!</v>
      </c>
      <c r="D53" s="200"/>
      <c r="E53" s="207" t="s">
        <v>262</v>
      </c>
      <c r="F53" s="192" t="e">
        <f>SUM(F50:F52)</f>
        <v>#REF!</v>
      </c>
      <c r="G53" s="200"/>
      <c r="H53" s="200"/>
      <c r="I53" s="194"/>
    </row>
    <row r="54" spans="1:9">
      <c r="A54" s="194"/>
      <c r="B54" s="200"/>
      <c r="C54" s="200"/>
      <c r="D54" s="200"/>
      <c r="E54" s="194"/>
      <c r="F54" s="194"/>
      <c r="G54" s="200"/>
      <c r="H54" s="200"/>
      <c r="I54" s="194"/>
    </row>
    <row r="55" spans="1:9">
      <c r="A55" s="194"/>
      <c r="B55" s="215" t="s">
        <v>67</v>
      </c>
      <c r="C55" s="200"/>
      <c r="D55" s="200"/>
      <c r="E55" s="215" t="s">
        <v>71</v>
      </c>
      <c r="F55" s="200"/>
      <c r="G55" s="200"/>
      <c r="H55" s="200"/>
      <c r="I55" s="194"/>
    </row>
    <row r="56" spans="1:9">
      <c r="A56" s="194"/>
      <c r="B56" s="207" t="s">
        <v>258</v>
      </c>
      <c r="C56" s="192" t="e">
        <f>'Construction Budget'!#REF!</f>
        <v>#REF!</v>
      </c>
      <c r="D56" s="200"/>
      <c r="E56" s="207" t="s">
        <v>265</v>
      </c>
      <c r="F56" s="213" t="e">
        <f>F53</f>
        <v>#REF!</v>
      </c>
      <c r="G56" s="194"/>
      <c r="H56" s="194"/>
      <c r="I56" s="194"/>
    </row>
    <row r="57" spans="1:9">
      <c r="A57" s="194"/>
      <c r="B57" s="216" t="s">
        <v>68</v>
      </c>
      <c r="C57" s="192">
        <f>IF('Sources of Funds'!E5=0,0,INDEX('Rents and Expenses'!E253:AQ253,,'Sources of Funds'!E5))</f>
        <v>0</v>
      </c>
      <c r="D57" s="200"/>
      <c r="E57" s="217" t="s">
        <v>264</v>
      </c>
      <c r="F57" s="218">
        <f>'Sources of Funds'!E8</f>
        <v>0.35</v>
      </c>
      <c r="G57" s="194"/>
      <c r="H57" s="194"/>
      <c r="I57" s="194"/>
    </row>
    <row r="58" spans="1:9">
      <c r="A58" s="194"/>
      <c r="B58" s="216" t="s">
        <v>69</v>
      </c>
      <c r="C58" s="192">
        <f>IF('Sources of Funds'!E5=0,0,INDEX('Rents and Expenses'!E255:AQ255,,'Sources of Funds'!E5))</f>
        <v>0</v>
      </c>
      <c r="D58" s="200"/>
      <c r="E58" s="207" t="s">
        <v>266</v>
      </c>
      <c r="F58" s="219" t="e">
        <f>F56*F57</f>
        <v>#REF!</v>
      </c>
      <c r="G58" s="194"/>
      <c r="H58" s="194"/>
      <c r="I58" s="194"/>
    </row>
    <row r="59" spans="1:9">
      <c r="A59" s="194"/>
      <c r="B59" s="227" t="s">
        <v>259</v>
      </c>
      <c r="C59" s="203" t="e">
        <f>+C33</f>
        <v>#REF!</v>
      </c>
      <c r="D59" s="200"/>
      <c r="E59" s="194"/>
      <c r="F59" s="194"/>
      <c r="G59" s="194"/>
      <c r="H59" s="194"/>
      <c r="I59" s="194"/>
    </row>
    <row r="60" spans="1:9">
      <c r="A60" s="194"/>
      <c r="B60" s="207" t="s">
        <v>260</v>
      </c>
      <c r="C60" s="192" t="e">
        <f>C56-C57-C58-C59</f>
        <v>#REF!</v>
      </c>
      <c r="D60" s="200"/>
      <c r="E60" s="194"/>
      <c r="F60" s="194"/>
      <c r="G60" s="194"/>
      <c r="H60" s="194"/>
      <c r="I60" s="194"/>
    </row>
  </sheetData>
  <mergeCells count="2">
    <mergeCell ref="C2:D2"/>
    <mergeCell ref="F1:H1"/>
  </mergeCells>
  <phoneticPr fontId="0" type="noConversion"/>
  <pageMargins left="0.5" right="0.5" top="0.75" bottom="0.75" header="0.5" footer="0.5"/>
  <pageSetup scale="75" orientation="portrait" horizontalDpi="4294967292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Construction Budget</vt:lpstr>
      <vt:lpstr>Rents and Expenses</vt:lpstr>
      <vt:lpstr>Sources of Funds</vt:lpstr>
      <vt:lpstr>Tax &amp; Appreciation Benefits</vt:lpstr>
      <vt:lpstr>'Construction Budget'!Print_Area</vt:lpstr>
      <vt:lpstr>'Rents and Expenses'!Print_Area</vt:lpstr>
      <vt:lpstr>'Sources of Funds'!Print_Area</vt:lpstr>
      <vt:lpstr>'Rents and Expenses'!Print_Titles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Example of a Development Budget and Operating Pro Forma for a Commercial and/or Mixed-Use Project</dc:title>
  <dc:creator>National Development Council</dc:creator>
  <cp:lastModifiedBy>Kyle Jean</cp:lastModifiedBy>
  <cp:lastPrinted>2010-06-21T19:31:32Z</cp:lastPrinted>
  <dcterms:created xsi:type="dcterms:W3CDTF">1998-06-26T14:54:03Z</dcterms:created>
  <dcterms:modified xsi:type="dcterms:W3CDTF">2025-08-25T20:18:15Z</dcterms:modified>
</cp:coreProperties>
</file>